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Shared Documents/ERA/Exhibit 9 (DVAs)/0.3 Evidence Update/Drafts/"/>
    </mc:Choice>
  </mc:AlternateContent>
  <xr:revisionPtr revIDLastSave="45" documentId="8_{EA98ECB7-A3DD-491C-AA74-30AB9C7B2773}" xr6:coauthVersionLast="47" xr6:coauthVersionMax="47" xr10:uidLastSave="{C4FAD244-B0CD-4F12-B1E4-C87CFB40A24C}"/>
  <bookViews>
    <workbookView xWindow="-28920" yWindow="1485" windowWidth="29040" windowHeight="15720" activeTab="1" xr2:uid="{EBFF02E8-D77E-4096-B8D6-89FADD7BA329}"/>
  </bookViews>
  <sheets>
    <sheet name="2-EA-WRZ" sheetId="2" r:id="rId1"/>
    <sheet name="Summary_Application-Diff UL" sheetId="1" r:id="rId2"/>
  </sheets>
  <definedNames>
    <definedName name="CDMQR_5FACost">#REF!</definedName>
    <definedName name="CDMQR_5FARemovalandCIACWIP">#REF!</definedName>
    <definedName name="CDMQR5FACost_1" localSheetId="0">#REF!</definedName>
    <definedName name="CDMQR5FACost_1">#REF!</definedName>
    <definedName name="CDMQR5FARemovalandCIACWIP_1" localSheetId="0">#REF!</definedName>
    <definedName name="CDMQR5FARemovalandCIACWIP_1">#REF!</definedName>
    <definedName name="TestYear" localSheetId="0">#REF!</definedName>
    <definedName name="Test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2" l="1"/>
  <c r="K23" i="2"/>
  <c r="J23" i="2"/>
  <c r="D18" i="2"/>
  <c r="E15" i="2" s="1"/>
  <c r="E18" i="2" s="1"/>
  <c r="F15" i="2" s="1"/>
  <c r="F18" i="2" s="1"/>
  <c r="G15" i="2" s="1"/>
  <c r="G18" i="2" s="1"/>
  <c r="H15" i="2" s="1"/>
  <c r="H18" i="2" s="1"/>
  <c r="I15" i="2" s="1"/>
  <c r="I18" i="2" s="1"/>
  <c r="J15" i="2" s="1"/>
  <c r="J18" i="2" s="1"/>
  <c r="K15" i="2" s="1"/>
  <c r="K18" i="2" s="1"/>
  <c r="D12" i="2"/>
  <c r="E9" i="2" s="1"/>
  <c r="E12" i="2" s="1"/>
  <c r="F9" i="2" s="1"/>
  <c r="F12" i="2" s="1"/>
  <c r="G9" i="2" s="1"/>
  <c r="G12" i="2" s="1"/>
  <c r="H9" i="2" s="1"/>
  <c r="H12" i="2" s="1"/>
  <c r="I9" i="2" s="1"/>
  <c r="I12" i="2" s="1"/>
  <c r="AW44" i="1"/>
  <c r="AV44" i="1"/>
  <c r="AU44" i="1"/>
  <c r="AT44" i="1"/>
  <c r="AS44" i="1"/>
  <c r="X44" i="1"/>
  <c r="U44" i="1"/>
  <c r="T44" i="1"/>
  <c r="S44" i="1"/>
  <c r="BK42" i="1"/>
  <c r="BJ42" i="1"/>
  <c r="BI42" i="1"/>
  <c r="BH42" i="1"/>
  <c r="BH44" i="1" s="1"/>
  <c r="BG42" i="1"/>
  <c r="BG44" i="1" s="1"/>
  <c r="BD42" i="1"/>
  <c r="BD44" i="1" s="1"/>
  <c r="BC42" i="1"/>
  <c r="BC44" i="1" s="1"/>
  <c r="BB42" i="1"/>
  <c r="BB44" i="1" s="1"/>
  <c r="BA42" i="1"/>
  <c r="BA44" i="1" s="1"/>
  <c r="AZ42" i="1"/>
  <c r="AZ44" i="1" s="1"/>
  <c r="AW42" i="1"/>
  <c r="AV42" i="1"/>
  <c r="AU42" i="1"/>
  <c r="AT42" i="1"/>
  <c r="AS42" i="1"/>
  <c r="AP42" i="1"/>
  <c r="AO42" i="1"/>
  <c r="AN42" i="1"/>
  <c r="AM42" i="1"/>
  <c r="AL42" i="1"/>
  <c r="AI42" i="1"/>
  <c r="AH42" i="1"/>
  <c r="AH44" i="1" s="1"/>
  <c r="AG42" i="1"/>
  <c r="AG44" i="1" s="1"/>
  <c r="AF42" i="1"/>
  <c r="AF44" i="1" s="1"/>
  <c r="AE42" i="1"/>
  <c r="AE44" i="1" s="1"/>
  <c r="AB42" i="1"/>
  <c r="AB44" i="1" s="1"/>
  <c r="AA42" i="1"/>
  <c r="AA44" i="1" s="1"/>
  <c r="Z42" i="1"/>
  <c r="Z44" i="1" s="1"/>
  <c r="Y42" i="1"/>
  <c r="Y44" i="1" s="1"/>
  <c r="X42" i="1"/>
  <c r="U42" i="1"/>
  <c r="T42" i="1"/>
  <c r="S42" i="1"/>
  <c r="R42" i="1"/>
  <c r="Q42" i="1"/>
  <c r="N42" i="1"/>
  <c r="M42" i="1"/>
  <c r="L42" i="1"/>
  <c r="K42" i="1"/>
  <c r="J42" i="1"/>
  <c r="BL41" i="1"/>
  <c r="BN41" i="1" s="1"/>
  <c r="BE41" i="1"/>
  <c r="AX41" i="1"/>
  <c r="AQ41" i="1"/>
  <c r="AJ41" i="1"/>
  <c r="AC41" i="1"/>
  <c r="V41" i="1"/>
  <c r="O41" i="1"/>
  <c r="BL40" i="1"/>
  <c r="BN40" i="1" s="1"/>
  <c r="BE40" i="1"/>
  <c r="AX40" i="1"/>
  <c r="AQ40" i="1"/>
  <c r="AJ40" i="1"/>
  <c r="AC40" i="1"/>
  <c r="V40" i="1"/>
  <c r="O40" i="1"/>
  <c r="BL39" i="1"/>
  <c r="BN39" i="1" s="1"/>
  <c r="BE39" i="1"/>
  <c r="AX39" i="1"/>
  <c r="AQ39" i="1"/>
  <c r="AJ39" i="1"/>
  <c r="AC39" i="1"/>
  <c r="V39" i="1"/>
  <c r="O39" i="1"/>
  <c r="BL38" i="1"/>
  <c r="BN38" i="1" s="1"/>
  <c r="BE38" i="1"/>
  <c r="AX38" i="1"/>
  <c r="AX42" i="1" s="1"/>
  <c r="AQ38" i="1"/>
  <c r="AJ38" i="1"/>
  <c r="AC38" i="1"/>
  <c r="V38" i="1"/>
  <c r="O38" i="1"/>
  <c r="BL37" i="1"/>
  <c r="BN37" i="1" s="1"/>
  <c r="BE37" i="1"/>
  <c r="AX37" i="1"/>
  <c r="AQ37" i="1"/>
  <c r="AJ37" i="1"/>
  <c r="AC37" i="1"/>
  <c r="V37" i="1"/>
  <c r="O37" i="1"/>
  <c r="BL36" i="1"/>
  <c r="BN36" i="1" s="1"/>
  <c r="BE36" i="1"/>
  <c r="BE42" i="1" s="1"/>
  <c r="AX36" i="1"/>
  <c r="AQ36" i="1"/>
  <c r="AJ36" i="1"/>
  <c r="AC36" i="1"/>
  <c r="AC42" i="1" s="1"/>
  <c r="V36" i="1"/>
  <c r="O36" i="1"/>
  <c r="BN35" i="1"/>
  <c r="BL35" i="1"/>
  <c r="BE35" i="1"/>
  <c r="AX35" i="1"/>
  <c r="AQ35" i="1"/>
  <c r="AJ35" i="1"/>
  <c r="AC35" i="1"/>
  <c r="V35" i="1"/>
  <c r="O35" i="1"/>
  <c r="BL34" i="1"/>
  <c r="BL42" i="1" s="1"/>
  <c r="BE34" i="1"/>
  <c r="AX34" i="1"/>
  <c r="AQ34" i="1"/>
  <c r="AQ42" i="1" s="1"/>
  <c r="AJ34" i="1"/>
  <c r="AJ42" i="1" s="1"/>
  <c r="AC34" i="1"/>
  <c r="V34" i="1"/>
  <c r="V42" i="1" s="1"/>
  <c r="O34" i="1"/>
  <c r="O42" i="1" s="1"/>
  <c r="BK32" i="1"/>
  <c r="BK44" i="1" s="1"/>
  <c r="BJ32" i="1"/>
  <c r="BJ44" i="1" s="1"/>
  <c r="BI32" i="1"/>
  <c r="BI44" i="1" s="1"/>
  <c r="BH32" i="1"/>
  <c r="BG32" i="1"/>
  <c r="BD32" i="1"/>
  <c r="BC32" i="1"/>
  <c r="BB32" i="1"/>
  <c r="BA32" i="1"/>
  <c r="AZ32" i="1"/>
  <c r="AW32" i="1"/>
  <c r="AV32" i="1"/>
  <c r="AU32" i="1"/>
  <c r="AT32" i="1"/>
  <c r="AS32" i="1"/>
  <c r="AP32" i="1"/>
  <c r="AP44" i="1" s="1"/>
  <c r="AO32" i="1"/>
  <c r="AO44" i="1" s="1"/>
  <c r="AN32" i="1"/>
  <c r="AN44" i="1" s="1"/>
  <c r="AM32" i="1"/>
  <c r="AM44" i="1" s="1"/>
  <c r="AL32" i="1"/>
  <c r="AL44" i="1" s="1"/>
  <c r="AI32" i="1"/>
  <c r="AI44" i="1" s="1"/>
  <c r="AH32" i="1"/>
  <c r="AG32" i="1"/>
  <c r="AF32" i="1"/>
  <c r="AE32" i="1"/>
  <c r="AB32" i="1"/>
  <c r="AA32" i="1"/>
  <c r="Z32" i="1"/>
  <c r="Y32" i="1"/>
  <c r="X32" i="1"/>
  <c r="U32" i="1"/>
  <c r="T32" i="1"/>
  <c r="S32" i="1"/>
  <c r="R32" i="1"/>
  <c r="R44" i="1" s="1"/>
  <c r="Q32" i="1"/>
  <c r="Q44" i="1" s="1"/>
  <c r="N32" i="1"/>
  <c r="N44" i="1" s="1"/>
  <c r="M32" i="1"/>
  <c r="M44" i="1" s="1"/>
  <c r="L32" i="1"/>
  <c r="L44" i="1" s="1"/>
  <c r="K32" i="1"/>
  <c r="K44" i="1" s="1"/>
  <c r="J32" i="1"/>
  <c r="J44" i="1" s="1"/>
  <c r="BL31" i="1"/>
  <c r="BN31" i="1" s="1"/>
  <c r="BE31" i="1"/>
  <c r="AX31" i="1"/>
  <c r="AQ31" i="1"/>
  <c r="AJ31" i="1"/>
  <c r="AC31" i="1"/>
  <c r="V31" i="1"/>
  <c r="O31" i="1"/>
  <c r="BL30" i="1"/>
  <c r="BE30" i="1"/>
  <c r="BN30" i="1" s="1"/>
  <c r="AX30" i="1"/>
  <c r="AQ30" i="1"/>
  <c r="AJ30" i="1"/>
  <c r="AC30" i="1"/>
  <c r="V30" i="1"/>
  <c r="O30" i="1"/>
  <c r="BL29" i="1"/>
  <c r="BN29" i="1" s="1"/>
  <c r="BE29" i="1"/>
  <c r="AX29" i="1"/>
  <c r="AQ29" i="1"/>
  <c r="AJ29" i="1"/>
  <c r="AC29" i="1"/>
  <c r="V29" i="1"/>
  <c r="O29" i="1"/>
  <c r="BL28" i="1"/>
  <c r="BN28" i="1" s="1"/>
  <c r="BE28" i="1"/>
  <c r="AX28" i="1"/>
  <c r="AQ28" i="1"/>
  <c r="AJ28" i="1"/>
  <c r="AC28" i="1"/>
  <c r="V28" i="1"/>
  <c r="O28" i="1"/>
  <c r="BL27" i="1"/>
  <c r="BN27" i="1" s="1"/>
  <c r="BE27" i="1"/>
  <c r="AX27" i="1"/>
  <c r="AQ27" i="1"/>
  <c r="AJ27" i="1"/>
  <c r="AC27" i="1"/>
  <c r="V27" i="1"/>
  <c r="O27" i="1"/>
  <c r="BL26" i="1"/>
  <c r="BE26" i="1"/>
  <c r="BN26" i="1" s="1"/>
  <c r="AX26" i="1"/>
  <c r="AQ26" i="1"/>
  <c r="AJ26" i="1"/>
  <c r="AC26" i="1"/>
  <c r="V26" i="1"/>
  <c r="O26" i="1"/>
  <c r="BL25" i="1"/>
  <c r="BN25" i="1" s="1"/>
  <c r="BE25" i="1"/>
  <c r="AX25" i="1"/>
  <c r="AQ25" i="1"/>
  <c r="AJ25" i="1"/>
  <c r="AC25" i="1"/>
  <c r="V25" i="1"/>
  <c r="O25" i="1"/>
  <c r="BN24" i="1"/>
  <c r="BL24" i="1"/>
  <c r="BE24" i="1"/>
  <c r="AX24" i="1"/>
  <c r="AQ24" i="1"/>
  <c r="AJ24" i="1"/>
  <c r="AC24" i="1"/>
  <c r="V24" i="1"/>
  <c r="O24" i="1"/>
  <c r="BL23" i="1"/>
  <c r="BN23" i="1" s="1"/>
  <c r="BE23" i="1"/>
  <c r="AX23" i="1"/>
  <c r="AQ23" i="1"/>
  <c r="AJ23" i="1"/>
  <c r="AC23" i="1"/>
  <c r="V23" i="1"/>
  <c r="O23" i="1"/>
  <c r="BL22" i="1"/>
  <c r="BE22" i="1"/>
  <c r="BN22" i="1" s="1"/>
  <c r="AX22" i="1"/>
  <c r="AQ22" i="1"/>
  <c r="AJ22" i="1"/>
  <c r="AC22" i="1"/>
  <c r="V22" i="1"/>
  <c r="O22" i="1"/>
  <c r="BL21" i="1"/>
  <c r="BN21" i="1" s="1"/>
  <c r="BE21" i="1"/>
  <c r="AX21" i="1"/>
  <c r="AQ21" i="1"/>
  <c r="AJ21" i="1"/>
  <c r="AC21" i="1"/>
  <c r="V21" i="1"/>
  <c r="O21" i="1"/>
  <c r="BL20" i="1"/>
  <c r="BN20" i="1" s="1"/>
  <c r="BE20" i="1"/>
  <c r="AX20" i="1"/>
  <c r="AQ20" i="1"/>
  <c r="AJ20" i="1"/>
  <c r="AC20" i="1"/>
  <c r="V20" i="1"/>
  <c r="O20" i="1"/>
  <c r="BL19" i="1"/>
  <c r="BN19" i="1" s="1"/>
  <c r="BE19" i="1"/>
  <c r="AX19" i="1"/>
  <c r="AQ19" i="1"/>
  <c r="AJ19" i="1"/>
  <c r="AC19" i="1"/>
  <c r="V19" i="1"/>
  <c r="O19" i="1"/>
  <c r="BL18" i="1"/>
  <c r="BN18" i="1" s="1"/>
  <c r="BE18" i="1"/>
  <c r="AX18" i="1"/>
  <c r="AQ18" i="1"/>
  <c r="AJ18" i="1"/>
  <c r="AC18" i="1"/>
  <c r="V18" i="1"/>
  <c r="O18" i="1"/>
  <c r="BL17" i="1"/>
  <c r="BN17" i="1" s="1"/>
  <c r="BE17" i="1"/>
  <c r="AX17" i="1"/>
  <c r="AQ17" i="1"/>
  <c r="AJ17" i="1"/>
  <c r="AC17" i="1"/>
  <c r="V17" i="1"/>
  <c r="O17" i="1"/>
  <c r="BL16" i="1"/>
  <c r="BN16" i="1" s="1"/>
  <c r="BE16" i="1"/>
  <c r="AX16" i="1"/>
  <c r="AQ16" i="1"/>
  <c r="AJ16" i="1"/>
  <c r="AC16" i="1"/>
  <c r="V16" i="1"/>
  <c r="O16" i="1"/>
  <c r="BL15" i="1"/>
  <c r="BN15" i="1" s="1"/>
  <c r="BE15" i="1"/>
  <c r="AX15" i="1"/>
  <c r="AQ15" i="1"/>
  <c r="AJ15" i="1"/>
  <c r="AC15" i="1"/>
  <c r="V15" i="1"/>
  <c r="O15" i="1"/>
  <c r="BN14" i="1"/>
  <c r="BL14" i="1"/>
  <c r="BE14" i="1"/>
  <c r="AX14" i="1"/>
  <c r="AQ14" i="1"/>
  <c r="AJ14" i="1"/>
  <c r="AC14" i="1"/>
  <c r="V14" i="1"/>
  <c r="O14" i="1"/>
  <c r="BL13" i="1"/>
  <c r="BN13" i="1" s="1"/>
  <c r="BE13" i="1"/>
  <c r="AX13" i="1"/>
  <c r="AQ13" i="1"/>
  <c r="AJ13" i="1"/>
  <c r="AC13" i="1"/>
  <c r="V13" i="1"/>
  <c r="O13" i="1"/>
  <c r="BL12" i="1"/>
  <c r="BN12" i="1" s="1"/>
  <c r="BE12" i="1"/>
  <c r="AX12" i="1"/>
  <c r="AQ12" i="1"/>
  <c r="AJ12" i="1"/>
  <c r="AC12" i="1"/>
  <c r="V12" i="1"/>
  <c r="O12" i="1"/>
  <c r="BL11" i="1"/>
  <c r="BE11" i="1"/>
  <c r="AX11" i="1"/>
  <c r="BN11" i="1" s="1"/>
  <c r="AQ11" i="1"/>
  <c r="AJ11" i="1"/>
  <c r="AC11" i="1"/>
  <c r="V11" i="1"/>
  <c r="O11" i="1"/>
  <c r="BL10" i="1"/>
  <c r="BN10" i="1" s="1"/>
  <c r="BE10" i="1"/>
  <c r="AX10" i="1"/>
  <c r="AQ10" i="1"/>
  <c r="AJ10" i="1"/>
  <c r="AC10" i="1"/>
  <c r="V10" i="1"/>
  <c r="O10" i="1"/>
  <c r="BL9" i="1"/>
  <c r="BN9" i="1" s="1"/>
  <c r="BE9" i="1"/>
  <c r="AX9" i="1"/>
  <c r="AQ9" i="1"/>
  <c r="AJ9" i="1"/>
  <c r="AC9" i="1"/>
  <c r="V9" i="1"/>
  <c r="O9" i="1"/>
  <c r="BL8" i="1"/>
  <c r="BE8" i="1"/>
  <c r="BN8" i="1" s="1"/>
  <c r="AX8" i="1"/>
  <c r="AQ8" i="1"/>
  <c r="AJ8" i="1"/>
  <c r="AC8" i="1"/>
  <c r="V8" i="1"/>
  <c r="O8" i="1"/>
  <c r="O32" i="1" s="1"/>
  <c r="O44" i="1" s="1"/>
  <c r="BL7" i="1"/>
  <c r="BL32" i="1" s="1"/>
  <c r="BL44" i="1" s="1"/>
  <c r="BN46" i="1" s="1"/>
  <c r="BE7" i="1"/>
  <c r="AX7" i="1"/>
  <c r="AQ7" i="1"/>
  <c r="AJ7" i="1"/>
  <c r="AC7" i="1"/>
  <c r="V7" i="1"/>
  <c r="O7" i="1"/>
  <c r="BL6" i="1"/>
  <c r="BN6" i="1" s="1"/>
  <c r="BE6" i="1"/>
  <c r="AX6" i="1"/>
  <c r="AQ6" i="1"/>
  <c r="AJ6" i="1"/>
  <c r="AC6" i="1"/>
  <c r="V6" i="1"/>
  <c r="V32" i="1" s="1"/>
  <c r="V44" i="1" s="1"/>
  <c r="O6" i="1"/>
  <c r="BL5" i="1"/>
  <c r="BN5" i="1" s="1"/>
  <c r="BE5" i="1"/>
  <c r="BE32" i="1" s="1"/>
  <c r="BE44" i="1" s="1"/>
  <c r="AX5" i="1"/>
  <c r="AX32" i="1" s="1"/>
  <c r="AX44" i="1" s="1"/>
  <c r="AQ5" i="1"/>
  <c r="AQ32" i="1" s="1"/>
  <c r="AQ44" i="1" s="1"/>
  <c r="AJ5" i="1"/>
  <c r="AJ32" i="1" s="1"/>
  <c r="AJ44" i="1" s="1"/>
  <c r="AC5" i="1"/>
  <c r="AC32" i="1" s="1"/>
  <c r="AC44" i="1" s="1"/>
  <c r="V5" i="1"/>
  <c r="O5" i="1"/>
  <c r="J9" i="2" l="1"/>
  <c r="J12" i="2" s="1"/>
  <c r="BN7" i="1"/>
  <c r="BN32" i="1" s="1"/>
  <c r="BN44" i="1" s="1"/>
  <c r="BN34" i="1"/>
  <c r="BN42" i="1" s="1"/>
  <c r="K9" i="2" l="1"/>
  <c r="K12" i="2" s="1"/>
  <c r="K20" i="2" s="1"/>
</calcChain>
</file>

<file path=xl/sharedStrings.xml><?xml version="1.0" encoding="utf-8"?>
<sst xmlns="http://schemas.openxmlformats.org/spreadsheetml/2006/main" count="216" uniqueCount="98">
  <si>
    <t>Kinetic Report</t>
  </si>
  <si>
    <t>W</t>
  </si>
  <si>
    <t>EE</t>
  </si>
  <si>
    <t>April 1 2019</t>
  </si>
  <si>
    <t>Jan 1 2020</t>
  </si>
  <si>
    <t>Jan 1 2021</t>
  </si>
  <si>
    <t>Jan 1 2022</t>
  </si>
  <si>
    <t>Jan 1 2023</t>
  </si>
  <si>
    <t>Jan 1 2024</t>
  </si>
  <si>
    <t>Jan 1 2025</t>
  </si>
  <si>
    <t>Jan 1 2026</t>
  </si>
  <si>
    <t>2019 - 2026 Total</t>
  </si>
  <si>
    <t>Asset</t>
  </si>
  <si>
    <t>USoA</t>
  </si>
  <si>
    <t>Component</t>
  </si>
  <si>
    <t>Useful</t>
  </si>
  <si>
    <t>Cost</t>
  </si>
  <si>
    <t>Depn$</t>
  </si>
  <si>
    <t>Disposal</t>
  </si>
  <si>
    <t xml:space="preserve"> </t>
  </si>
  <si>
    <t>Min UL</t>
  </si>
  <si>
    <t>Typical UL</t>
  </si>
  <si>
    <t>Max UL</t>
  </si>
  <si>
    <t>Life</t>
  </si>
  <si>
    <t>Acc Depn</t>
  </si>
  <si>
    <t>1820 - Sub Stn Transformer</t>
  </si>
  <si>
    <t>1820-1</t>
  </si>
  <si>
    <t>1820 - Sub Stn High Voltage switch gear</t>
  </si>
  <si>
    <t>1820-2</t>
  </si>
  <si>
    <t>1820 - Sub Stn Low Voltage Switch gear</t>
  </si>
  <si>
    <t>1820-3</t>
  </si>
  <si>
    <t>1820 - Sub Stn Breaker</t>
  </si>
  <si>
    <t>1830-4</t>
  </si>
  <si>
    <t>1820 - Sub Stn Building</t>
  </si>
  <si>
    <t>1820-5</t>
  </si>
  <si>
    <t>1820 - Sub Stn Cable</t>
  </si>
  <si>
    <t>1820-6</t>
  </si>
  <si>
    <t>1820 - Sub Stn Wholesale Metering</t>
  </si>
  <si>
    <t>1820-7</t>
  </si>
  <si>
    <t>1830 - Poles, Towers &amp; Fixtures Wooden</t>
  </si>
  <si>
    <t>1830-1</t>
  </si>
  <si>
    <t>1830 - Poles, Towers &amp; Fixtures Concrete Poles</t>
  </si>
  <si>
    <t>1830-2</t>
  </si>
  <si>
    <t>1835 - Overhead Conductor &amp; Devices-Load Inter Switch</t>
  </si>
  <si>
    <t>1835-2</t>
  </si>
  <si>
    <t>1845 - Underground Conductor &amp; Devices-db- accq. before 2000</t>
  </si>
  <si>
    <t>1845-1</t>
  </si>
  <si>
    <t>1850 - Line Transformers-Padmount</t>
  </si>
  <si>
    <t>1850-1</t>
  </si>
  <si>
    <t>1855 - Services-Overhead</t>
  </si>
  <si>
    <t>1855-1</t>
  </si>
  <si>
    <t>1855 - Services-Underground</t>
  </si>
  <si>
    <t>1855-2</t>
  </si>
  <si>
    <t>1860 - Smart Meters-Residential</t>
  </si>
  <si>
    <t>1860-1</t>
  </si>
  <si>
    <t>1860 - Smart Meters-Commercial</t>
  </si>
  <si>
    <t>1860-2</t>
  </si>
  <si>
    <t>1860 - Smart Meters-Collection</t>
  </si>
  <si>
    <t>1860-3</t>
  </si>
  <si>
    <t>1860 - Interval Meters</t>
  </si>
  <si>
    <t>1860-4</t>
  </si>
  <si>
    <t>1908 - Buildings- Service Ctr Building-Exterior</t>
  </si>
  <si>
    <t>1908-1</t>
  </si>
  <si>
    <t>NA</t>
  </si>
  <si>
    <t>1908 - Buildings-Service Centre-Interior</t>
  </si>
  <si>
    <t>1908-2</t>
  </si>
  <si>
    <t>1908 - Buildings- Service Centre HVAC</t>
  </si>
  <si>
    <t>1908-4</t>
  </si>
  <si>
    <t>1930 - Vehicle Fleet light - less disposals on opening bal</t>
  </si>
  <si>
    <t>1930-1</t>
  </si>
  <si>
    <t>1930 - Vehicle Fleet Bucket</t>
  </si>
  <si>
    <t>1930-3</t>
  </si>
  <si>
    <t>1935 - Stores Equipment</t>
  </si>
  <si>
    <t>1935-1</t>
  </si>
  <si>
    <t>1980 - S.C A.D.A.</t>
  </si>
  <si>
    <t>1980-1</t>
  </si>
  <si>
    <t>Deferred revenue</t>
  </si>
  <si>
    <t>820</t>
  </si>
  <si>
    <t>830</t>
  </si>
  <si>
    <t>831</t>
  </si>
  <si>
    <t>836</t>
  </si>
  <si>
    <t>850</t>
  </si>
  <si>
    <t>855</t>
  </si>
  <si>
    <t>856</t>
  </si>
  <si>
    <t>863</t>
  </si>
  <si>
    <t>MIFRS</t>
  </si>
  <si>
    <t>Actual</t>
  </si>
  <si>
    <t>$</t>
  </si>
  <si>
    <t>PP&amp;E Values under WUL</t>
  </si>
  <si>
    <t xml:space="preserve">            Opening net PP&amp;E  </t>
  </si>
  <si>
    <t xml:space="preserve">            Net Additions </t>
  </si>
  <si>
    <t xml:space="preserve">            Net Depreciation (amounts should be negative) </t>
  </si>
  <si>
    <t xml:space="preserve">            Closing net PP&amp;E </t>
  </si>
  <si>
    <t xml:space="preserve">            Opening net PP&amp;E </t>
  </si>
  <si>
    <t xml:space="preserve">            Net Depreciation (amounts should be negative)</t>
  </si>
  <si>
    <t>Difference in Deprec.  due to change in useful life</t>
  </si>
  <si>
    <t>PP&amp;E Values under EEUL</t>
  </si>
  <si>
    <t>Difference in Closing net PP&amp;E, under EEUL vs. WUL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</si>
</sst>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color theme="3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Alignment="0"/>
    <xf numFmtId="0" fontId="4" fillId="0" borderId="0"/>
    <xf numFmtId="43" fontId="1" fillId="0" borderId="0" applyFont="0" applyFill="0" applyBorder="0" applyAlignment="0" applyProtection="0"/>
    <xf numFmtId="0" fontId="3" fillId="0" borderId="0"/>
  </cellStyleXfs>
  <cellXfs count="49">
    <xf numFmtId="0" fontId="0" fillId="0" borderId="0" xfId="0"/>
    <xf numFmtId="4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/>
    </xf>
    <xf numFmtId="164" fontId="2" fillId="0" borderId="0" xfId="0" applyNumberFormat="1" applyFont="1"/>
    <xf numFmtId="3" fontId="3" fillId="0" borderId="0" xfId="1" applyNumberFormat="1" applyAlignment="1"/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0" applyFont="1" applyAlignment="1">
      <alignment horizontal="center" vertical="center"/>
    </xf>
    <xf numFmtId="3" fontId="7" fillId="0" borderId="1" xfId="2" applyNumberFormat="1" applyFont="1" applyBorder="1" applyAlignment="1">
      <alignment horizontal="center"/>
    </xf>
    <xf numFmtId="3" fontId="8" fillId="0" borderId="0" xfId="0" applyNumberFormat="1" applyFont="1"/>
    <xf numFmtId="3" fontId="0" fillId="0" borderId="0" xfId="0" applyNumberFormat="1"/>
    <xf numFmtId="3" fontId="0" fillId="0" borderId="0" xfId="0" applyNumberFormat="1" applyAlignment="1">
      <alignment vertical="center"/>
    </xf>
    <xf numFmtId="0" fontId="6" fillId="0" borderId="0" xfId="0" applyFont="1" applyAlignment="1">
      <alignment horizontal="center"/>
    </xf>
    <xf numFmtId="3" fontId="9" fillId="0" borderId="0" xfId="0" applyNumberFormat="1" applyFont="1"/>
    <xf numFmtId="0" fontId="5" fillId="0" borderId="3" xfId="2" applyFont="1" applyBorder="1" applyAlignment="1">
      <alignment horizontal="center"/>
    </xf>
    <xf numFmtId="3" fontId="7" fillId="0" borderId="3" xfId="2" applyNumberFormat="1" applyFont="1" applyBorder="1" applyAlignment="1">
      <alignment horizontal="center"/>
    </xf>
    <xf numFmtId="3" fontId="8" fillId="0" borderId="4" xfId="0" applyNumberFormat="1" applyFont="1" applyBorder="1"/>
    <xf numFmtId="3" fontId="0" fillId="0" borderId="4" xfId="0" applyNumberFormat="1" applyBorder="1" applyAlignment="1">
      <alignment vertical="center"/>
    </xf>
    <xf numFmtId="3" fontId="7" fillId="0" borderId="0" xfId="2" applyNumberFormat="1" applyFont="1" applyAlignment="1">
      <alignment horizontal="center"/>
    </xf>
    <xf numFmtId="3" fontId="8" fillId="0" borderId="5" xfId="0" applyNumberFormat="1" applyFont="1" applyBorder="1"/>
    <xf numFmtId="3" fontId="9" fillId="0" borderId="4" xfId="0" applyNumberFormat="1" applyFont="1" applyBorder="1"/>
    <xf numFmtId="3" fontId="8" fillId="0" borderId="6" xfId="0" applyNumberFormat="1" applyFont="1" applyBorder="1"/>
    <xf numFmtId="165" fontId="0" fillId="0" borderId="0" xfId="3" applyNumberFormat="1" applyFont="1" applyFill="1" applyBorder="1"/>
    <xf numFmtId="166" fontId="0" fillId="0" borderId="0" xfId="0" applyNumberFormat="1"/>
    <xf numFmtId="43" fontId="0" fillId="0" borderId="0" xfId="0" applyNumberFormat="1"/>
    <xf numFmtId="0" fontId="10" fillId="2" borderId="0" xfId="4" applyFont="1" applyFill="1"/>
    <xf numFmtId="0" fontId="11" fillId="0" borderId="7" xfId="4" applyFont="1" applyBorder="1" applyAlignment="1">
      <alignment horizontal="center" wrapText="1"/>
    </xf>
    <xf numFmtId="0" fontId="10" fillId="0" borderId="7" xfId="4" applyFont="1" applyBorder="1" applyAlignment="1">
      <alignment horizontal="center"/>
    </xf>
    <xf numFmtId="0" fontId="11" fillId="2" borderId="0" xfId="4" applyFont="1" applyFill="1" applyAlignment="1">
      <alignment wrapText="1"/>
    </xf>
    <xf numFmtId="3" fontId="10" fillId="2" borderId="4" xfId="4" applyNumberFormat="1" applyFont="1" applyFill="1" applyBorder="1" applyAlignment="1">
      <alignment horizontal="center"/>
    </xf>
    <xf numFmtId="0" fontId="10" fillId="0" borderId="7" xfId="4" applyFont="1" applyBorder="1"/>
    <xf numFmtId="3" fontId="12" fillId="3" borderId="7" xfId="4" applyNumberFormat="1" applyFont="1" applyFill="1" applyBorder="1"/>
    <xf numFmtId="3" fontId="12" fillId="0" borderId="7" xfId="4" applyNumberFormat="1" applyFont="1" applyBorder="1"/>
    <xf numFmtId="0" fontId="11" fillId="0" borderId="7" xfId="4" applyFont="1" applyBorder="1"/>
    <xf numFmtId="0" fontId="11" fillId="0" borderId="0" xfId="4" applyFont="1"/>
    <xf numFmtId="3" fontId="12" fillId="0" borderId="0" xfId="4" applyNumberFormat="1" applyFont="1"/>
    <xf numFmtId="0" fontId="11" fillId="2" borderId="0" xfId="4" applyFont="1" applyFill="1"/>
    <xf numFmtId="0" fontId="12" fillId="2" borderId="4" xfId="4" applyFont="1" applyFill="1" applyBorder="1" applyAlignment="1">
      <alignment horizontal="center"/>
    </xf>
    <xf numFmtId="3" fontId="12" fillId="2" borderId="8" xfId="4" applyNumberFormat="1" applyFont="1" applyFill="1" applyBorder="1" applyAlignment="1">
      <alignment horizontal="center"/>
    </xf>
    <xf numFmtId="0" fontId="11" fillId="0" borderId="9" xfId="4" applyFont="1" applyBorder="1" applyAlignment="1">
      <alignment wrapText="1"/>
    </xf>
    <xf numFmtId="3" fontId="12" fillId="0" borderId="9" xfId="4" applyNumberFormat="1" applyFont="1" applyBorder="1"/>
    <xf numFmtId="3" fontId="12" fillId="0" borderId="10" xfId="4" applyNumberFormat="1" applyFont="1" applyBorder="1"/>
    <xf numFmtId="3" fontId="12" fillId="0" borderId="11" xfId="4" applyNumberFormat="1" applyFont="1" applyBorder="1"/>
    <xf numFmtId="0" fontId="11" fillId="0" borderId="0" xfId="4" applyFont="1" applyAlignment="1">
      <alignment wrapText="1"/>
    </xf>
    <xf numFmtId="3" fontId="10" fillId="0" borderId="0" xfId="4" applyNumberFormat="1" applyFont="1"/>
    <xf numFmtId="4" fontId="0" fillId="0" borderId="4" xfId="0" applyNumberFormat="1" applyBorder="1"/>
    <xf numFmtId="1" fontId="0" fillId="0" borderId="0" xfId="0" applyNumberFormat="1"/>
  </cellXfs>
  <cellStyles count="5">
    <cellStyle name="Comma 2" xfId="3" xr:uid="{675ED2EF-9FA5-4E40-8AA1-FAE295D5A4BC}"/>
    <cellStyle name="Normal" xfId="0" builtinId="0"/>
    <cellStyle name="Normal 6" xfId="2" xr:uid="{0DE84F47-EE2D-4EB6-A06E-A8BAFDAFAE79}"/>
    <cellStyle name="Normal_Connections 2012 2" xfId="1" xr:uid="{E954DD4D-7D38-4E22-8AB6-D1710B3A5028}"/>
    <cellStyle name="Normal_PPE Deferral Account Schedule for 2013 MIFRS CoS applications (2)" xfId="4" xr:uid="{40442C37-E2E4-4952-8694-E0FD568361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4EE0-B640-4965-B7F7-EB864DD18AAF}">
  <sheetPr>
    <tabColor theme="9" tint="0.59999389629810485"/>
  </sheetPr>
  <dimension ref="C4:L81"/>
  <sheetViews>
    <sheetView showGridLines="0" workbookViewId="0">
      <selection activeCell="C20" sqref="C20"/>
    </sheetView>
  </sheetViews>
  <sheetFormatPr defaultRowHeight="14.5" x14ac:dyDescent="0.35"/>
  <cols>
    <col min="3" max="3" width="60.81640625" bestFit="1" customWidth="1"/>
    <col min="4" max="11" width="12.54296875" customWidth="1"/>
    <col min="12" max="12" width="11.7265625" customWidth="1"/>
  </cols>
  <sheetData>
    <row r="4" spans="3:12" x14ac:dyDescent="0.35">
      <c r="C4" s="27"/>
      <c r="D4" s="28">
        <v>2019</v>
      </c>
      <c r="E4" s="28">
        <v>2020</v>
      </c>
      <c r="F4" s="28">
        <v>2021</v>
      </c>
      <c r="G4" s="28">
        <v>2022</v>
      </c>
      <c r="H4" s="28">
        <v>2023</v>
      </c>
      <c r="I4" s="28">
        <v>2024</v>
      </c>
      <c r="J4" s="28">
        <v>2025</v>
      </c>
      <c r="K4" s="28">
        <v>2026</v>
      </c>
    </row>
    <row r="5" spans="3:12" x14ac:dyDescent="0.35">
      <c r="C5" s="27" t="s">
        <v>19</v>
      </c>
      <c r="D5" s="28" t="s">
        <v>85</v>
      </c>
      <c r="E5" s="28" t="s">
        <v>85</v>
      </c>
      <c r="F5" s="28" t="s">
        <v>85</v>
      </c>
      <c r="G5" s="28" t="s">
        <v>85</v>
      </c>
      <c r="H5" s="28" t="s">
        <v>85</v>
      </c>
      <c r="I5" s="28" t="s">
        <v>85</v>
      </c>
      <c r="J5" s="28" t="s">
        <v>85</v>
      </c>
      <c r="K5" s="28" t="s">
        <v>85</v>
      </c>
    </row>
    <row r="6" spans="3:12" x14ac:dyDescent="0.35">
      <c r="C6" s="27"/>
      <c r="D6" s="28" t="s">
        <v>86</v>
      </c>
      <c r="E6" s="28" t="s">
        <v>86</v>
      </c>
      <c r="F6" s="28" t="s">
        <v>86</v>
      </c>
      <c r="G6" s="28" t="s">
        <v>86</v>
      </c>
      <c r="H6" s="28" t="s">
        <v>86</v>
      </c>
      <c r="I6" s="28" t="s">
        <v>86</v>
      </c>
      <c r="J6" s="28" t="s">
        <v>86</v>
      </c>
      <c r="K6" s="28" t="s">
        <v>86</v>
      </c>
    </row>
    <row r="7" spans="3:12" x14ac:dyDescent="0.35">
      <c r="C7" s="27"/>
      <c r="D7" s="29" t="s">
        <v>87</v>
      </c>
      <c r="E7" s="29" t="s">
        <v>87</v>
      </c>
      <c r="F7" s="29" t="s">
        <v>87</v>
      </c>
      <c r="G7" s="29" t="s">
        <v>87</v>
      </c>
      <c r="H7" s="29" t="s">
        <v>87</v>
      </c>
      <c r="I7" s="29" t="s">
        <v>87</v>
      </c>
      <c r="J7" s="29" t="s">
        <v>87</v>
      </c>
      <c r="K7" s="29" t="s">
        <v>87</v>
      </c>
    </row>
    <row r="8" spans="3:12" x14ac:dyDescent="0.35">
      <c r="C8" s="30" t="s">
        <v>88</v>
      </c>
      <c r="D8" s="31"/>
      <c r="E8" s="31"/>
      <c r="F8" s="31"/>
      <c r="G8" s="31"/>
      <c r="H8" s="31"/>
      <c r="I8" s="31"/>
      <c r="J8" s="31"/>
      <c r="K8" s="31"/>
    </row>
    <row r="9" spans="3:12" x14ac:dyDescent="0.35">
      <c r="C9" s="32" t="s">
        <v>89</v>
      </c>
      <c r="D9" s="33">
        <v>86742265.569999993</v>
      </c>
      <c r="E9" s="34">
        <f>+D12</f>
        <v>83763214.659346357</v>
      </c>
      <c r="F9" s="34">
        <f t="shared" ref="F9:G9" si="0">+E12</f>
        <v>79955721.500890747</v>
      </c>
      <c r="G9" s="34">
        <f t="shared" si="0"/>
        <v>76288623.176542312</v>
      </c>
      <c r="H9" s="34">
        <f>+G12</f>
        <v>72618025.931076989</v>
      </c>
      <c r="I9" s="34">
        <f>+H12</f>
        <v>69408958.453488439</v>
      </c>
      <c r="J9" s="34">
        <f>+I12</f>
        <v>66274694.429999985</v>
      </c>
      <c r="K9" s="34">
        <f>+J12</f>
        <v>63531736.649999984</v>
      </c>
    </row>
    <row r="10" spans="3:12" x14ac:dyDescent="0.35">
      <c r="C10" s="32" t="s">
        <v>90</v>
      </c>
      <c r="D10" s="33">
        <v>-214256.54</v>
      </c>
      <c r="E10" s="33">
        <v>-244406.88</v>
      </c>
      <c r="F10" s="33">
        <v>-186141.43999999997</v>
      </c>
      <c r="G10" s="33">
        <v>-573187.4</v>
      </c>
      <c r="H10" s="33">
        <v>-336491.23000000004</v>
      </c>
      <c r="I10" s="33">
        <v>-442558.89</v>
      </c>
      <c r="J10" s="33">
        <v>-269746.08</v>
      </c>
      <c r="K10" s="33">
        <v>-540051.07175565418</v>
      </c>
    </row>
    <row r="11" spans="3:12" x14ac:dyDescent="0.35">
      <c r="C11" s="32" t="s">
        <v>91</v>
      </c>
      <c r="D11" s="33">
        <v>-2764794.3706536349</v>
      </c>
      <c r="E11" s="33">
        <v>-3563086.2784556104</v>
      </c>
      <c r="F11" s="33">
        <v>-3480956.8843484344</v>
      </c>
      <c r="G11" s="33">
        <v>-3097409.8454653136</v>
      </c>
      <c r="H11" s="33">
        <v>-2872576.2475885479</v>
      </c>
      <c r="I11" s="33">
        <v>-2691705.1334884549</v>
      </c>
      <c r="J11" s="33">
        <v>-2473211.7000000025</v>
      </c>
      <c r="K11" s="33">
        <v>-2644747.603149089</v>
      </c>
      <c r="L11" s="12"/>
    </row>
    <row r="12" spans="3:12" x14ac:dyDescent="0.35">
      <c r="C12" s="35" t="s">
        <v>92</v>
      </c>
      <c r="D12" s="34">
        <f>SUM(D9:D11)</f>
        <v>83763214.659346357</v>
      </c>
      <c r="E12" s="34">
        <f t="shared" ref="E12:K12" si="1">SUM(E9:E11)</f>
        <v>79955721.500890747</v>
      </c>
      <c r="F12" s="34">
        <f t="shared" si="1"/>
        <v>76288623.176542312</v>
      </c>
      <c r="G12" s="34">
        <f t="shared" si="1"/>
        <v>72618025.931076989</v>
      </c>
      <c r="H12" s="34">
        <f t="shared" si="1"/>
        <v>69408958.453488439</v>
      </c>
      <c r="I12" s="34">
        <f t="shared" si="1"/>
        <v>66274694.429999985</v>
      </c>
      <c r="J12" s="34">
        <f t="shared" si="1"/>
        <v>63531736.649999984</v>
      </c>
      <c r="K12" s="34">
        <f t="shared" si="1"/>
        <v>60346937.975095242</v>
      </c>
    </row>
    <row r="13" spans="3:12" x14ac:dyDescent="0.35">
      <c r="C13" s="36"/>
      <c r="D13" s="37"/>
      <c r="E13" s="37"/>
      <c r="F13" s="37"/>
      <c r="G13" s="37"/>
      <c r="H13" s="37"/>
      <c r="I13" s="37"/>
      <c r="J13" s="37"/>
      <c r="K13" s="37"/>
    </row>
    <row r="14" spans="3:12" x14ac:dyDescent="0.35">
      <c r="C14" s="38" t="s">
        <v>96</v>
      </c>
      <c r="D14" s="39"/>
      <c r="E14" s="39"/>
      <c r="F14" s="39"/>
      <c r="G14" s="39"/>
      <c r="H14" s="39"/>
      <c r="I14" s="39"/>
      <c r="J14" s="39"/>
      <c r="K14" s="39"/>
    </row>
    <row r="15" spans="3:12" x14ac:dyDescent="0.35">
      <c r="C15" s="32" t="s">
        <v>93</v>
      </c>
      <c r="D15" s="33">
        <v>86742265.569999993</v>
      </c>
      <c r="E15" s="34">
        <f>+D18</f>
        <v>83409761.449999988</v>
      </c>
      <c r="F15" s="34">
        <f t="shared" ref="F15:G15" si="2">+E18</f>
        <v>79572837.809999987</v>
      </c>
      <c r="G15" s="34">
        <f t="shared" si="2"/>
        <v>75955719.649999991</v>
      </c>
      <c r="H15" s="34">
        <f>+G18</f>
        <v>72177345.329999983</v>
      </c>
      <c r="I15" s="34">
        <f>+H18</f>
        <v>68667436.389999971</v>
      </c>
      <c r="J15" s="34">
        <f>+I18</f>
        <v>65201189.719999976</v>
      </c>
      <c r="K15" s="34">
        <f>+J18</f>
        <v>62038670.789999969</v>
      </c>
    </row>
    <row r="16" spans="3:12" x14ac:dyDescent="0.35">
      <c r="C16" s="32" t="s">
        <v>90</v>
      </c>
      <c r="D16" s="33">
        <v>-214256.54</v>
      </c>
      <c r="E16" s="33">
        <v>-244406.88</v>
      </c>
      <c r="F16" s="33">
        <v>-186141.43999999997</v>
      </c>
      <c r="G16" s="33">
        <v>-573187.4</v>
      </c>
      <c r="H16" s="33">
        <v>-336491.23000000004</v>
      </c>
      <c r="I16" s="33">
        <v>-442558.89</v>
      </c>
      <c r="J16" s="33">
        <v>-269746.08</v>
      </c>
      <c r="K16" s="33">
        <v>-540051.07175565418</v>
      </c>
    </row>
    <row r="17" spans="3:12" x14ac:dyDescent="0.35">
      <c r="C17" s="32" t="s">
        <v>94</v>
      </c>
      <c r="D17" s="33">
        <v>-3118247.5799999982</v>
      </c>
      <c r="E17" s="33">
        <v>-3592516.7600000035</v>
      </c>
      <c r="F17" s="33">
        <v>-3430976.7199999997</v>
      </c>
      <c r="G17" s="33">
        <v>-3205186.9199999976</v>
      </c>
      <c r="H17" s="33">
        <v>-3173417.7100000042</v>
      </c>
      <c r="I17" s="33">
        <v>-3023687.7799999933</v>
      </c>
      <c r="J17" s="33">
        <v>-2892772.8500000061</v>
      </c>
      <c r="K17" s="33">
        <v>-2529201.9297688999</v>
      </c>
      <c r="L17" s="12"/>
    </row>
    <row r="18" spans="3:12" x14ac:dyDescent="0.35">
      <c r="C18" s="35" t="s">
        <v>92</v>
      </c>
      <c r="D18" s="34">
        <f>SUM(D15:D17)</f>
        <v>83409761.449999988</v>
      </c>
      <c r="E18" s="34">
        <f t="shared" ref="E18:K18" si="3">SUM(E15:E17)</f>
        <v>79572837.809999987</v>
      </c>
      <c r="F18" s="34">
        <f t="shared" si="3"/>
        <v>75955719.649999991</v>
      </c>
      <c r="G18" s="34">
        <f t="shared" si="3"/>
        <v>72177345.329999983</v>
      </c>
      <c r="H18" s="34">
        <f t="shared" si="3"/>
        <v>68667436.389999971</v>
      </c>
      <c r="I18" s="34">
        <f t="shared" si="3"/>
        <v>65201189.719999976</v>
      </c>
      <c r="J18" s="34">
        <f t="shared" si="3"/>
        <v>62038670.789999969</v>
      </c>
      <c r="K18" s="34">
        <f t="shared" si="3"/>
        <v>58969417.788475417</v>
      </c>
    </row>
    <row r="19" spans="3:12" x14ac:dyDescent="0.35">
      <c r="C19" s="27"/>
      <c r="D19" s="40"/>
      <c r="E19" s="40"/>
      <c r="F19" s="40"/>
      <c r="G19" s="40"/>
      <c r="H19" s="40"/>
      <c r="I19" s="40"/>
      <c r="J19" s="40"/>
      <c r="K19" s="40"/>
    </row>
    <row r="20" spans="3:12" x14ac:dyDescent="0.35">
      <c r="C20" s="41" t="s">
        <v>97</v>
      </c>
      <c r="D20" s="42"/>
      <c r="E20" s="43"/>
      <c r="F20" s="43"/>
      <c r="G20" s="43"/>
      <c r="H20" s="43"/>
      <c r="I20" s="43"/>
      <c r="J20" s="44"/>
      <c r="K20" s="44">
        <f>+K12-K18</f>
        <v>1377520.1866198257</v>
      </c>
    </row>
    <row r="21" spans="3:12" x14ac:dyDescent="0.35">
      <c r="C21" s="45"/>
      <c r="D21" s="46"/>
      <c r="E21" s="46"/>
      <c r="F21" s="46"/>
      <c r="G21" s="46"/>
      <c r="H21" s="46"/>
      <c r="I21" s="46"/>
      <c r="J21" s="46"/>
      <c r="K21" s="46"/>
      <c r="L21" s="12"/>
    </row>
    <row r="22" spans="3:12" hidden="1" x14ac:dyDescent="0.35">
      <c r="E22" t="s">
        <v>95</v>
      </c>
      <c r="I22" s="47">
        <v>103795302.06999998</v>
      </c>
      <c r="J22" s="47">
        <v>-2916542.6534154336</v>
      </c>
      <c r="K22" s="47">
        <v>252518.87211616783</v>
      </c>
    </row>
    <row r="23" spans="3:12" hidden="1" x14ac:dyDescent="0.35">
      <c r="I23" s="12" t="e">
        <f>+#REF!-I22</f>
        <v>#REF!</v>
      </c>
      <c r="J23" s="12" t="e">
        <f>+#REF!-J22</f>
        <v>#REF!</v>
      </c>
      <c r="K23" s="12" t="e">
        <f>+#REF!-K22</f>
        <v>#REF!</v>
      </c>
    </row>
    <row r="26" spans="3:12" x14ac:dyDescent="0.35">
      <c r="E26" s="12"/>
      <c r="F26" s="12"/>
      <c r="G26" s="12"/>
      <c r="H26" s="12"/>
      <c r="I26" s="12"/>
      <c r="J26" s="12"/>
      <c r="K26" s="12"/>
      <c r="L26" s="1"/>
    </row>
    <row r="27" spans="3:12" x14ac:dyDescent="0.35">
      <c r="E27" s="12"/>
      <c r="F27" s="12"/>
      <c r="G27" s="12"/>
      <c r="H27" s="12"/>
      <c r="I27" s="12"/>
      <c r="J27" s="12"/>
      <c r="K27" s="12"/>
      <c r="L27" s="1"/>
    </row>
    <row r="28" spans="3:12" x14ac:dyDescent="0.35">
      <c r="E28" s="12"/>
      <c r="F28" s="12"/>
      <c r="G28" s="12"/>
      <c r="H28" s="12"/>
      <c r="I28" s="12"/>
      <c r="J28" s="12"/>
      <c r="K28" s="12"/>
      <c r="L28" s="1"/>
    </row>
    <row r="29" spans="3:12" x14ac:dyDescent="0.35">
      <c r="I29" s="1"/>
      <c r="J29" s="1"/>
      <c r="K29" s="1"/>
    </row>
    <row r="31" spans="3:12" x14ac:dyDescent="0.35">
      <c r="I31" s="1"/>
      <c r="J31" s="1"/>
      <c r="K31" s="1"/>
    </row>
    <row r="32" spans="3:12" x14ac:dyDescent="0.35">
      <c r="I32" s="1"/>
      <c r="J32" s="1"/>
      <c r="K32" s="1"/>
      <c r="L32" s="1"/>
    </row>
    <row r="33" spans="4:12" x14ac:dyDescent="0.35">
      <c r="E33" s="48"/>
      <c r="F33" s="48"/>
      <c r="G33" s="48"/>
      <c r="H33" s="48"/>
      <c r="I33" s="48"/>
      <c r="J33" s="48"/>
      <c r="K33" s="48"/>
      <c r="L33" s="1"/>
    </row>
    <row r="34" spans="4:12" x14ac:dyDescent="0.35">
      <c r="I34" s="1"/>
      <c r="J34" s="1"/>
      <c r="K34" s="1"/>
    </row>
    <row r="35" spans="4:12" x14ac:dyDescent="0.35">
      <c r="I35" s="1"/>
      <c r="J35" s="1"/>
      <c r="K35" s="1"/>
    </row>
    <row r="38" spans="4:12" x14ac:dyDescent="0.35">
      <c r="D38" s="1"/>
      <c r="E38" s="1"/>
      <c r="F38" s="1"/>
      <c r="G38" s="1"/>
      <c r="H38" s="1"/>
      <c r="I38" s="1"/>
      <c r="J38" s="1"/>
      <c r="K38" s="1"/>
    </row>
    <row r="39" spans="4:12" x14ac:dyDescent="0.35">
      <c r="D39" s="1"/>
      <c r="E39" s="1"/>
      <c r="F39" s="1"/>
      <c r="G39" s="1"/>
      <c r="H39" s="1"/>
      <c r="I39" s="1"/>
      <c r="J39" s="1"/>
      <c r="K39" s="1"/>
    </row>
    <row r="40" spans="4:12" x14ac:dyDescent="0.35">
      <c r="D40" s="1"/>
      <c r="E40" s="1"/>
      <c r="F40" s="1"/>
      <c r="G40" s="1"/>
      <c r="H40" s="1"/>
      <c r="I40" s="1"/>
      <c r="J40" s="1"/>
      <c r="K40" s="1"/>
    </row>
    <row r="41" spans="4:12" x14ac:dyDescent="0.35">
      <c r="D41" s="1"/>
      <c r="E41" s="1"/>
      <c r="F41" s="1"/>
      <c r="G41" s="1"/>
      <c r="H41" s="1"/>
      <c r="I41" s="1"/>
      <c r="J41" s="1"/>
      <c r="K41" s="1"/>
    </row>
    <row r="42" spans="4:12" x14ac:dyDescent="0.35">
      <c r="D42" s="1"/>
      <c r="E42" s="1"/>
      <c r="F42" s="1"/>
      <c r="G42" s="1"/>
      <c r="H42" s="1"/>
      <c r="I42" s="1"/>
      <c r="J42" s="1"/>
      <c r="K42" s="1"/>
    </row>
    <row r="43" spans="4:12" x14ac:dyDescent="0.35">
      <c r="D43" s="1"/>
      <c r="E43" s="1"/>
      <c r="F43" s="1"/>
      <c r="G43" s="1"/>
      <c r="H43" s="1"/>
      <c r="I43" s="1"/>
      <c r="J43" s="1"/>
      <c r="K43" s="1"/>
    </row>
    <row r="44" spans="4:12" x14ac:dyDescent="0.35">
      <c r="D44" s="1"/>
      <c r="E44" s="1"/>
      <c r="F44" s="1"/>
      <c r="G44" s="1"/>
      <c r="H44" s="1"/>
      <c r="I44" s="1"/>
      <c r="J44" s="1"/>
      <c r="K44" s="1"/>
    </row>
    <row r="45" spans="4:12" x14ac:dyDescent="0.35">
      <c r="D45" s="1"/>
      <c r="E45" s="1"/>
      <c r="F45" s="1"/>
      <c r="G45" s="1"/>
      <c r="H45" s="1"/>
      <c r="I45" s="1"/>
      <c r="J45" s="1"/>
      <c r="K45" s="1"/>
    </row>
    <row r="46" spans="4:12" x14ac:dyDescent="0.35">
      <c r="D46" s="1"/>
      <c r="E46" s="1"/>
      <c r="F46" s="1"/>
      <c r="G46" s="1"/>
      <c r="H46" s="1"/>
      <c r="I46" s="1"/>
      <c r="J46" s="1"/>
      <c r="K46" s="1"/>
    </row>
    <row r="47" spans="4:12" x14ac:dyDescent="0.35">
      <c r="D47" s="1"/>
      <c r="E47" s="1"/>
      <c r="F47" s="1"/>
      <c r="G47" s="1"/>
      <c r="H47" s="1"/>
      <c r="I47" s="1"/>
      <c r="J47" s="1"/>
      <c r="K47" s="1"/>
    </row>
    <row r="48" spans="4:12" x14ac:dyDescent="0.35">
      <c r="D48" s="1"/>
      <c r="E48" s="1"/>
      <c r="F48" s="1"/>
      <c r="G48" s="1"/>
      <c r="H48" s="1"/>
      <c r="I48" s="1"/>
      <c r="J48" s="1"/>
      <c r="K48" s="1"/>
    </row>
    <row r="49" spans="4:11" x14ac:dyDescent="0.35">
      <c r="D49" s="1"/>
      <c r="E49" s="1"/>
      <c r="F49" s="1"/>
      <c r="G49" s="1"/>
      <c r="H49" s="1"/>
      <c r="I49" s="1"/>
      <c r="J49" s="1"/>
      <c r="K49" s="1"/>
    </row>
    <row r="50" spans="4:11" x14ac:dyDescent="0.35">
      <c r="D50" s="1"/>
      <c r="E50" s="1"/>
      <c r="F50" s="1"/>
      <c r="G50" s="1"/>
      <c r="H50" s="1"/>
      <c r="I50" s="1"/>
      <c r="J50" s="1"/>
      <c r="K50" s="1"/>
    </row>
    <row r="51" spans="4:11" x14ac:dyDescent="0.35">
      <c r="D51" s="1"/>
      <c r="E51" s="1"/>
      <c r="F51" s="1"/>
      <c r="G51" s="1"/>
      <c r="H51" s="1"/>
      <c r="I51" s="1"/>
      <c r="J51" s="1"/>
      <c r="K51" s="1"/>
    </row>
    <row r="52" spans="4:11" x14ac:dyDescent="0.35">
      <c r="D52" s="1"/>
      <c r="E52" s="1"/>
      <c r="F52" s="1"/>
      <c r="G52" s="1"/>
      <c r="H52" s="1"/>
      <c r="I52" s="1"/>
      <c r="J52" s="1"/>
      <c r="K52" s="1"/>
    </row>
    <row r="53" spans="4:11" x14ac:dyDescent="0.35">
      <c r="D53" s="1"/>
      <c r="E53" s="1"/>
      <c r="F53" s="1"/>
      <c r="G53" s="1"/>
      <c r="H53" s="1"/>
      <c r="I53" s="1"/>
      <c r="J53" s="1"/>
      <c r="K53" s="1"/>
    </row>
    <row r="54" spans="4:11" x14ac:dyDescent="0.35">
      <c r="D54" s="1"/>
      <c r="E54" s="1"/>
      <c r="F54" s="1"/>
      <c r="G54" s="1"/>
      <c r="H54" s="1"/>
      <c r="I54" s="1"/>
      <c r="J54" s="1"/>
      <c r="K54" s="1"/>
    </row>
    <row r="55" spans="4:11" x14ac:dyDescent="0.35">
      <c r="D55" s="1"/>
      <c r="E55" s="1"/>
      <c r="F55" s="1"/>
      <c r="G55" s="1"/>
      <c r="H55" s="1"/>
      <c r="I55" s="1"/>
      <c r="J55" s="1"/>
      <c r="K55" s="1"/>
    </row>
    <row r="56" spans="4:11" x14ac:dyDescent="0.35">
      <c r="D56" s="1"/>
      <c r="E56" s="1"/>
      <c r="F56" s="1"/>
      <c r="G56" s="1"/>
      <c r="H56" s="1"/>
      <c r="I56" s="1"/>
      <c r="J56" s="1"/>
      <c r="K56" s="1"/>
    </row>
    <row r="58" spans="4:11" x14ac:dyDescent="0.35">
      <c r="D58" s="1"/>
      <c r="E58" s="1"/>
      <c r="F58" s="1"/>
      <c r="G58" s="1"/>
      <c r="H58" s="1"/>
      <c r="I58" s="1"/>
      <c r="J58" s="1"/>
      <c r="K58" s="1"/>
    </row>
    <row r="59" spans="4:11" x14ac:dyDescent="0.35">
      <c r="D59" s="1"/>
      <c r="E59" s="1"/>
      <c r="F59" s="1"/>
      <c r="G59" s="1"/>
      <c r="H59" s="1"/>
      <c r="I59" s="1"/>
      <c r="J59" s="1"/>
      <c r="K59" s="1"/>
    </row>
    <row r="60" spans="4:11" x14ac:dyDescent="0.35">
      <c r="D60" s="1"/>
      <c r="E60" s="1"/>
      <c r="F60" s="1"/>
      <c r="G60" s="1"/>
      <c r="H60" s="1"/>
      <c r="I60" s="1"/>
      <c r="J60" s="1"/>
      <c r="K60" s="1"/>
    </row>
    <row r="61" spans="4:11" x14ac:dyDescent="0.35">
      <c r="D61" s="1"/>
      <c r="E61" s="1"/>
      <c r="F61" s="1"/>
      <c r="G61" s="1"/>
      <c r="H61" s="1"/>
      <c r="I61" s="1"/>
      <c r="J61" s="1"/>
      <c r="K61" s="1"/>
    </row>
    <row r="62" spans="4:11" x14ac:dyDescent="0.35">
      <c r="D62" s="1"/>
      <c r="E62" s="1"/>
      <c r="F62" s="1"/>
      <c r="G62" s="1"/>
      <c r="H62" s="1"/>
      <c r="I62" s="1"/>
      <c r="J62" s="1"/>
      <c r="K62" s="1"/>
    </row>
    <row r="63" spans="4:11" x14ac:dyDescent="0.35">
      <c r="D63" s="1"/>
      <c r="E63" s="1"/>
      <c r="F63" s="1"/>
      <c r="G63" s="1"/>
      <c r="H63" s="1"/>
      <c r="I63" s="1"/>
      <c r="J63" s="1"/>
      <c r="K63" s="1"/>
    </row>
    <row r="64" spans="4:11" x14ac:dyDescent="0.35">
      <c r="D64" s="1"/>
      <c r="E64" s="1"/>
      <c r="F64" s="1"/>
      <c r="G64" s="1"/>
      <c r="H64" s="1"/>
      <c r="I64" s="1"/>
      <c r="J64" s="1"/>
      <c r="K64" s="1"/>
    </row>
    <row r="65" spans="4:11" x14ac:dyDescent="0.35">
      <c r="D65" s="1"/>
      <c r="E65" s="1"/>
      <c r="F65" s="1"/>
      <c r="G65" s="1"/>
      <c r="H65" s="1"/>
      <c r="I65" s="1"/>
      <c r="J65" s="1"/>
      <c r="K65" s="1"/>
    </row>
    <row r="66" spans="4:11" x14ac:dyDescent="0.35">
      <c r="D66" s="1"/>
      <c r="E66" s="1"/>
      <c r="F66" s="1"/>
      <c r="G66" s="1"/>
      <c r="H66" s="1"/>
      <c r="I66" s="1"/>
      <c r="J66" s="1"/>
      <c r="K66" s="1"/>
    </row>
    <row r="67" spans="4:11" x14ac:dyDescent="0.35">
      <c r="D67" s="1"/>
      <c r="E67" s="1"/>
      <c r="F67" s="1"/>
      <c r="G67" s="1"/>
      <c r="H67" s="1"/>
      <c r="I67" s="1"/>
      <c r="J67" s="1"/>
      <c r="K67" s="1"/>
    </row>
    <row r="68" spans="4:11" x14ac:dyDescent="0.35">
      <c r="D68" s="1"/>
      <c r="E68" s="1"/>
      <c r="F68" s="1"/>
      <c r="G68" s="1"/>
      <c r="H68" s="1"/>
      <c r="I68" s="1"/>
      <c r="J68" s="1"/>
      <c r="K68" s="1"/>
    </row>
    <row r="69" spans="4:11" x14ac:dyDescent="0.35">
      <c r="D69" s="1"/>
      <c r="E69" s="1"/>
      <c r="F69" s="1"/>
      <c r="G69" s="1"/>
      <c r="H69" s="1"/>
      <c r="I69" s="1"/>
      <c r="J69" s="1"/>
      <c r="K69" s="1"/>
    </row>
    <row r="70" spans="4:11" x14ac:dyDescent="0.35">
      <c r="D70" s="1"/>
      <c r="E70" s="1"/>
      <c r="F70" s="1"/>
      <c r="G70" s="1"/>
      <c r="H70" s="1"/>
      <c r="I70" s="1"/>
      <c r="J70" s="1"/>
      <c r="K70" s="1"/>
    </row>
    <row r="71" spans="4:11" x14ac:dyDescent="0.35">
      <c r="D71" s="1"/>
      <c r="E71" s="1"/>
      <c r="F71" s="1"/>
      <c r="G71" s="1"/>
      <c r="H71" s="1"/>
      <c r="I71" s="1"/>
      <c r="J71" s="1"/>
      <c r="K71" s="1"/>
    </row>
    <row r="72" spans="4:11" x14ac:dyDescent="0.35">
      <c r="D72" s="1"/>
      <c r="E72" s="1"/>
      <c r="F72" s="1"/>
      <c r="G72" s="1"/>
      <c r="H72" s="1"/>
      <c r="I72" s="1"/>
      <c r="J72" s="1"/>
      <c r="K72" s="1"/>
    </row>
    <row r="73" spans="4:11" x14ac:dyDescent="0.35">
      <c r="D73" s="1"/>
      <c r="E73" s="1"/>
      <c r="F73" s="1"/>
      <c r="G73" s="1"/>
      <c r="H73" s="1"/>
      <c r="I73" s="1"/>
      <c r="J73" s="1"/>
      <c r="K73" s="1"/>
    </row>
    <row r="74" spans="4:11" x14ac:dyDescent="0.35">
      <c r="D74" s="1"/>
      <c r="E74" s="1"/>
      <c r="F74" s="1"/>
      <c r="G74" s="1"/>
      <c r="H74" s="1"/>
      <c r="I74" s="1"/>
      <c r="J74" s="1"/>
      <c r="K74" s="1"/>
    </row>
    <row r="75" spans="4:11" x14ac:dyDescent="0.35">
      <c r="D75" s="1"/>
      <c r="E75" s="1"/>
      <c r="F75" s="1"/>
      <c r="G75" s="1"/>
      <c r="H75" s="1"/>
      <c r="I75" s="1"/>
      <c r="J75" s="1"/>
      <c r="K75" s="1"/>
    </row>
    <row r="76" spans="4:11" x14ac:dyDescent="0.35">
      <c r="D76" s="1"/>
      <c r="E76" s="1"/>
      <c r="F76" s="1"/>
      <c r="G76" s="1"/>
      <c r="H76" s="1"/>
      <c r="I76" s="1"/>
      <c r="J76" s="1"/>
      <c r="K76" s="1"/>
    </row>
    <row r="77" spans="4:11" x14ac:dyDescent="0.35">
      <c r="D77" s="1"/>
      <c r="E77" s="1"/>
      <c r="F77" s="1"/>
      <c r="G77" s="1"/>
      <c r="H77" s="1"/>
      <c r="I77" s="1"/>
      <c r="J77" s="1"/>
      <c r="K77" s="1"/>
    </row>
    <row r="78" spans="4:11" x14ac:dyDescent="0.35">
      <c r="D78" s="1"/>
      <c r="E78" s="1"/>
      <c r="F78" s="1"/>
      <c r="G78" s="1"/>
      <c r="H78" s="1"/>
      <c r="I78" s="1"/>
      <c r="J78" s="1"/>
      <c r="K78" s="1"/>
    </row>
    <row r="79" spans="4:11" x14ac:dyDescent="0.35">
      <c r="D79" s="1"/>
      <c r="E79" s="1"/>
      <c r="F79" s="1"/>
      <c r="G79" s="1"/>
      <c r="H79" s="1"/>
      <c r="I79" s="1"/>
      <c r="J79" s="1"/>
      <c r="K79" s="1"/>
    </row>
    <row r="80" spans="4:11" x14ac:dyDescent="0.35">
      <c r="D80" s="1"/>
      <c r="E80" s="1"/>
      <c r="F80" s="1"/>
      <c r="G80" s="1"/>
      <c r="H80" s="1"/>
      <c r="I80" s="1"/>
      <c r="J80" s="1"/>
      <c r="K80" s="1"/>
    </row>
    <row r="81" spans="4:11" x14ac:dyDescent="0.35">
      <c r="D81" s="1"/>
      <c r="E81" s="1"/>
      <c r="F81" s="1"/>
      <c r="G81" s="1"/>
      <c r="H81" s="1"/>
      <c r="I81" s="1"/>
      <c r="J81" s="1"/>
      <c r="K81" s="1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EB8FB-4A7C-4223-B0BC-434452B8B55C}">
  <sheetPr>
    <tabColor theme="9" tint="0.39997558519241921"/>
  </sheetPr>
  <dimension ref="B1:BO54"/>
  <sheetViews>
    <sheetView tabSelected="1" workbookViewId="0">
      <pane xSplit="9" ySplit="4" topLeftCell="BD22" activePane="bottomRight" state="frozen"/>
      <selection pane="topRight" activeCell="H1" sqref="H1"/>
      <selection pane="bottomLeft" activeCell="A5" sqref="A5"/>
      <selection pane="bottomRight" activeCell="A3" sqref="A3"/>
    </sheetView>
  </sheetViews>
  <sheetFormatPr defaultColWidth="9.1796875" defaultRowHeight="14.5" x14ac:dyDescent="0.35"/>
  <cols>
    <col min="2" max="2" width="42.26953125" customWidth="1"/>
    <col min="3" max="3" width="10.26953125" customWidth="1"/>
    <col min="4" max="4" width="11.1796875" bestFit="1" customWidth="1"/>
    <col min="5" max="5" width="9.1796875" customWidth="1"/>
    <col min="6" max="6" width="10.1796875" customWidth="1"/>
    <col min="7" max="7" width="9.81640625" customWidth="1"/>
    <col min="8" max="8" width="8.1796875" customWidth="1"/>
    <col min="9" max="9" width="7.453125" customWidth="1"/>
    <col min="10" max="10" width="13.54296875" bestFit="1" customWidth="1"/>
    <col min="11" max="11" width="12.81640625" customWidth="1"/>
    <col min="12" max="12" width="14.54296875" customWidth="1"/>
    <col min="13" max="13" width="13.26953125" customWidth="1"/>
    <col min="14" max="14" width="14.54296875" customWidth="1"/>
    <col min="15" max="15" width="11.81640625" bestFit="1" customWidth="1"/>
    <col min="16" max="16" width="1.1796875" customWidth="1"/>
    <col min="17" max="17" width="13.453125" customWidth="1"/>
    <col min="18" max="18" width="12.453125" customWidth="1"/>
    <col min="19" max="19" width="15.453125" customWidth="1"/>
    <col min="20" max="20" width="13.54296875" customWidth="1"/>
    <col min="21" max="21" width="15.453125" customWidth="1"/>
    <col min="22" max="22" width="12.453125" customWidth="1"/>
    <col min="23" max="23" width="0.81640625" customWidth="1"/>
    <col min="24" max="24" width="13.453125" customWidth="1"/>
    <col min="25" max="26" width="13.81640625" customWidth="1"/>
    <col min="27" max="27" width="13.26953125" customWidth="1"/>
    <col min="28" max="28" width="13.81640625" customWidth="1"/>
    <col min="29" max="29" width="14.26953125" customWidth="1"/>
    <col min="30" max="30" width="0.81640625" customWidth="1"/>
    <col min="31" max="31" width="13.453125" customWidth="1"/>
    <col min="32" max="32" width="13" customWidth="1"/>
    <col min="33" max="33" width="13.81640625" customWidth="1"/>
    <col min="34" max="34" width="12.54296875" customWidth="1"/>
    <col min="35" max="35" width="13.81640625" customWidth="1"/>
    <col min="36" max="36" width="11.54296875" bestFit="1" customWidth="1"/>
    <col min="37" max="37" width="1" customWidth="1"/>
    <col min="38" max="38" width="13.453125" customWidth="1"/>
    <col min="39" max="39" width="15" customWidth="1"/>
    <col min="40" max="40" width="13.81640625" customWidth="1"/>
    <col min="41" max="41" width="13.7265625" customWidth="1"/>
    <col min="42" max="42" width="13.81640625" customWidth="1"/>
    <col min="43" max="43" width="11.54296875" bestFit="1" customWidth="1"/>
    <col min="44" max="44" width="0.81640625" customWidth="1"/>
    <col min="45" max="45" width="13.453125" customWidth="1"/>
    <col min="46" max="46" width="12.54296875" customWidth="1"/>
    <col min="47" max="47" width="13.81640625" customWidth="1"/>
    <col min="48" max="48" width="13.453125" customWidth="1"/>
    <col min="49" max="49" width="13.81640625" customWidth="1"/>
    <col min="50" max="50" width="11.54296875" bestFit="1" customWidth="1"/>
    <col min="51" max="51" width="1.26953125" customWidth="1"/>
    <col min="52" max="52" width="13.453125" customWidth="1"/>
    <col min="53" max="53" width="12.54296875" customWidth="1"/>
    <col min="54" max="54" width="13.81640625" customWidth="1"/>
    <col min="55" max="55" width="13.453125" customWidth="1"/>
    <col min="56" max="56" width="13.81640625" customWidth="1"/>
    <col min="57" max="57" width="11.54296875" bestFit="1" customWidth="1"/>
    <col min="58" max="58" width="0.81640625" customWidth="1"/>
    <col min="59" max="59" width="13.453125" customWidth="1"/>
    <col min="60" max="60" width="12.54296875" customWidth="1"/>
    <col min="61" max="61" width="13.81640625" customWidth="1"/>
    <col min="62" max="62" width="13.453125" customWidth="1"/>
    <col min="63" max="63" width="13.81640625" customWidth="1"/>
    <col min="64" max="64" width="11.54296875" bestFit="1" customWidth="1"/>
    <col min="65" max="65" width="1.26953125" customWidth="1"/>
    <col min="66" max="66" width="16.1796875" style="2" bestFit="1" customWidth="1"/>
    <col min="67" max="67" width="11.1796875" bestFit="1" customWidth="1"/>
  </cols>
  <sheetData>
    <row r="1" spans="2:67" x14ac:dyDescent="0.35">
      <c r="K1" s="1"/>
      <c r="L1" s="1"/>
      <c r="M1" s="1"/>
      <c r="N1" s="1"/>
      <c r="R1" s="1"/>
      <c r="S1" s="1"/>
      <c r="T1" s="1"/>
      <c r="U1" s="1"/>
      <c r="Y1" s="1"/>
      <c r="Z1" s="1"/>
      <c r="AA1" s="1"/>
      <c r="AB1" s="1"/>
      <c r="AF1" s="1"/>
      <c r="AG1" s="1"/>
      <c r="AH1" s="1"/>
      <c r="AI1" s="1"/>
      <c r="AM1" s="1"/>
      <c r="AN1" s="1"/>
      <c r="AO1" s="1"/>
      <c r="AP1" s="1"/>
      <c r="AT1" s="1"/>
      <c r="AU1" s="1"/>
      <c r="AV1" s="1"/>
      <c r="AW1" s="1"/>
      <c r="BA1" s="1"/>
      <c r="BB1" s="1"/>
      <c r="BC1" s="1"/>
      <c r="BD1" s="1"/>
      <c r="BH1" s="1"/>
      <c r="BI1" s="1"/>
      <c r="BJ1" s="1"/>
      <c r="BK1" s="1"/>
    </row>
    <row r="2" spans="2:67" x14ac:dyDescent="0.35">
      <c r="C2" s="3"/>
      <c r="D2" s="3"/>
      <c r="E2" s="3"/>
      <c r="F2" s="3" t="s">
        <v>0</v>
      </c>
      <c r="H2" s="3" t="s">
        <v>1</v>
      </c>
      <c r="I2" s="3" t="s">
        <v>2</v>
      </c>
      <c r="J2" s="3" t="s">
        <v>3</v>
      </c>
      <c r="K2" s="3" t="s">
        <v>1</v>
      </c>
      <c r="L2" s="3" t="s">
        <v>1</v>
      </c>
      <c r="M2" s="3" t="s">
        <v>2</v>
      </c>
      <c r="N2" s="3" t="s">
        <v>2</v>
      </c>
      <c r="O2" s="3">
        <v>2019</v>
      </c>
      <c r="Q2" s="3" t="s">
        <v>4</v>
      </c>
      <c r="R2" s="3" t="s">
        <v>1</v>
      </c>
      <c r="S2" s="3" t="s">
        <v>1</v>
      </c>
      <c r="T2" s="3" t="s">
        <v>2</v>
      </c>
      <c r="U2" s="3" t="s">
        <v>2</v>
      </c>
      <c r="V2" s="3">
        <v>2020</v>
      </c>
      <c r="X2" s="3" t="s">
        <v>5</v>
      </c>
      <c r="Y2" s="3" t="s">
        <v>1</v>
      </c>
      <c r="Z2" s="3" t="s">
        <v>1</v>
      </c>
      <c r="AA2" s="3" t="s">
        <v>2</v>
      </c>
      <c r="AB2" s="3" t="s">
        <v>2</v>
      </c>
      <c r="AC2" s="3">
        <v>2021</v>
      </c>
      <c r="AE2" s="3" t="s">
        <v>6</v>
      </c>
      <c r="AF2" s="3" t="s">
        <v>1</v>
      </c>
      <c r="AG2" s="3" t="s">
        <v>1</v>
      </c>
      <c r="AH2" s="3" t="s">
        <v>2</v>
      </c>
      <c r="AI2" s="3" t="s">
        <v>2</v>
      </c>
      <c r="AJ2" s="3">
        <v>2022</v>
      </c>
      <c r="AL2" s="3" t="s">
        <v>7</v>
      </c>
      <c r="AM2" s="3" t="s">
        <v>1</v>
      </c>
      <c r="AN2" s="3" t="s">
        <v>1</v>
      </c>
      <c r="AO2" s="3" t="s">
        <v>2</v>
      </c>
      <c r="AP2" s="3" t="s">
        <v>2</v>
      </c>
      <c r="AQ2" s="3">
        <v>2023</v>
      </c>
      <c r="AS2" s="3" t="s">
        <v>8</v>
      </c>
      <c r="AT2" s="3" t="s">
        <v>1</v>
      </c>
      <c r="AU2" s="3" t="s">
        <v>1</v>
      </c>
      <c r="AV2" s="3" t="s">
        <v>2</v>
      </c>
      <c r="AW2" s="3" t="s">
        <v>2</v>
      </c>
      <c r="AX2" s="3">
        <v>2024</v>
      </c>
      <c r="AZ2" s="3" t="s">
        <v>9</v>
      </c>
      <c r="BA2" s="3" t="s">
        <v>1</v>
      </c>
      <c r="BB2" s="3" t="s">
        <v>1</v>
      </c>
      <c r="BC2" s="3" t="s">
        <v>2</v>
      </c>
      <c r="BD2" s="3" t="s">
        <v>2</v>
      </c>
      <c r="BE2" s="3">
        <v>2025</v>
      </c>
      <c r="BG2" s="3" t="s">
        <v>10</v>
      </c>
      <c r="BH2" s="3" t="s">
        <v>1</v>
      </c>
      <c r="BI2" s="3" t="s">
        <v>1</v>
      </c>
      <c r="BJ2" s="3" t="s">
        <v>2</v>
      </c>
      <c r="BK2" s="3" t="s">
        <v>2</v>
      </c>
      <c r="BL2" s="3">
        <v>2026</v>
      </c>
      <c r="BN2" s="4" t="s">
        <v>11</v>
      </c>
    </row>
    <row r="3" spans="2:67" x14ac:dyDescent="0.35">
      <c r="B3" s="3" t="s">
        <v>12</v>
      </c>
      <c r="C3" s="3" t="s">
        <v>13</v>
      </c>
      <c r="D3" s="3" t="s">
        <v>14</v>
      </c>
      <c r="E3" s="3"/>
      <c r="F3" s="3" t="s">
        <v>15</v>
      </c>
      <c r="H3" s="3" t="s">
        <v>15</v>
      </c>
      <c r="I3" s="3" t="s">
        <v>15</v>
      </c>
      <c r="J3" s="3" t="s">
        <v>16</v>
      </c>
      <c r="K3" s="3" t="s">
        <v>17</v>
      </c>
      <c r="L3" s="3" t="s">
        <v>18</v>
      </c>
      <c r="M3" s="3" t="s">
        <v>17</v>
      </c>
      <c r="N3" s="3" t="s">
        <v>18</v>
      </c>
      <c r="O3" s="3">
        <v>1508</v>
      </c>
      <c r="Q3" s="3" t="s">
        <v>16</v>
      </c>
      <c r="R3" s="3" t="s">
        <v>17</v>
      </c>
      <c r="S3" s="3" t="s">
        <v>18</v>
      </c>
      <c r="T3" s="3" t="s">
        <v>17</v>
      </c>
      <c r="U3" s="3" t="s">
        <v>18</v>
      </c>
      <c r="V3" s="3">
        <v>1508</v>
      </c>
      <c r="X3" s="3" t="s">
        <v>16</v>
      </c>
      <c r="Y3" s="3" t="s">
        <v>17</v>
      </c>
      <c r="Z3" s="3" t="s">
        <v>18</v>
      </c>
      <c r="AA3" s="3" t="s">
        <v>17</v>
      </c>
      <c r="AB3" s="3" t="s">
        <v>18</v>
      </c>
      <c r="AC3" s="3">
        <v>1508</v>
      </c>
      <c r="AE3" s="3" t="s">
        <v>16</v>
      </c>
      <c r="AF3" s="3" t="s">
        <v>17</v>
      </c>
      <c r="AG3" s="3" t="s">
        <v>18</v>
      </c>
      <c r="AH3" s="3" t="s">
        <v>17</v>
      </c>
      <c r="AI3" s="3" t="s">
        <v>18</v>
      </c>
      <c r="AJ3" s="3">
        <v>1508</v>
      </c>
      <c r="AL3" s="3" t="s">
        <v>16</v>
      </c>
      <c r="AM3" s="3" t="s">
        <v>17</v>
      </c>
      <c r="AN3" s="3" t="s">
        <v>18</v>
      </c>
      <c r="AO3" s="3" t="s">
        <v>17</v>
      </c>
      <c r="AP3" s="3" t="s">
        <v>18</v>
      </c>
      <c r="AQ3" s="3">
        <v>1508</v>
      </c>
      <c r="AS3" s="3" t="s">
        <v>16</v>
      </c>
      <c r="AT3" s="3" t="s">
        <v>17</v>
      </c>
      <c r="AU3" s="3" t="s">
        <v>18</v>
      </c>
      <c r="AV3" s="3" t="s">
        <v>17</v>
      </c>
      <c r="AW3" s="3" t="s">
        <v>18</v>
      </c>
      <c r="AX3" s="3">
        <v>1508</v>
      </c>
      <c r="AZ3" s="3" t="s">
        <v>16</v>
      </c>
      <c r="BA3" s="3" t="s">
        <v>17</v>
      </c>
      <c r="BB3" s="3" t="s">
        <v>18</v>
      </c>
      <c r="BC3" s="3" t="s">
        <v>17</v>
      </c>
      <c r="BD3" s="3" t="s">
        <v>18</v>
      </c>
      <c r="BE3" s="3">
        <v>1508</v>
      </c>
      <c r="BG3" s="3" t="s">
        <v>16</v>
      </c>
      <c r="BH3" s="3" t="s">
        <v>17</v>
      </c>
      <c r="BI3" s="3" t="s">
        <v>18</v>
      </c>
      <c r="BJ3" s="3" t="s">
        <v>17</v>
      </c>
      <c r="BK3" s="3" t="s">
        <v>18</v>
      </c>
      <c r="BL3" s="3">
        <v>1508</v>
      </c>
      <c r="BN3" s="3">
        <v>1508</v>
      </c>
    </row>
    <row r="4" spans="2:67" x14ac:dyDescent="0.35">
      <c r="C4" s="3" t="s">
        <v>19</v>
      </c>
      <c r="D4" s="3"/>
      <c r="E4" s="3" t="s">
        <v>20</v>
      </c>
      <c r="F4" s="3" t="s">
        <v>21</v>
      </c>
      <c r="G4" s="3" t="s">
        <v>22</v>
      </c>
      <c r="H4" s="3" t="s">
        <v>23</v>
      </c>
      <c r="I4" s="3" t="s">
        <v>23</v>
      </c>
      <c r="J4" s="3"/>
      <c r="K4" s="3"/>
      <c r="L4" s="3" t="s">
        <v>24</v>
      </c>
      <c r="M4" s="3"/>
      <c r="N4" s="3" t="s">
        <v>24</v>
      </c>
      <c r="O4" s="3"/>
      <c r="Q4" s="3"/>
      <c r="S4" s="3" t="s">
        <v>24</v>
      </c>
      <c r="U4" s="3" t="s">
        <v>24</v>
      </c>
      <c r="X4" s="3"/>
      <c r="Z4" s="3" t="s">
        <v>24</v>
      </c>
      <c r="AB4" s="3" t="s">
        <v>24</v>
      </c>
      <c r="AE4" s="3"/>
      <c r="AG4" s="3" t="s">
        <v>24</v>
      </c>
      <c r="AI4" s="3" t="s">
        <v>24</v>
      </c>
      <c r="AL4" s="3"/>
      <c r="AN4" s="3" t="s">
        <v>24</v>
      </c>
      <c r="AP4" s="3" t="s">
        <v>24</v>
      </c>
      <c r="AS4" s="3"/>
      <c r="AU4" s="3" t="s">
        <v>24</v>
      </c>
      <c r="AW4" s="3" t="s">
        <v>24</v>
      </c>
      <c r="AZ4" s="3"/>
      <c r="BB4" s="3" t="s">
        <v>24</v>
      </c>
      <c r="BD4" s="3" t="s">
        <v>24</v>
      </c>
      <c r="BG4" s="3"/>
      <c r="BI4" s="3" t="s">
        <v>24</v>
      </c>
      <c r="BK4" s="3" t="s">
        <v>24</v>
      </c>
    </row>
    <row r="5" spans="2:67" x14ac:dyDescent="0.35">
      <c r="B5" s="5" t="s">
        <v>25</v>
      </c>
      <c r="C5" s="6">
        <v>1820</v>
      </c>
      <c r="D5" s="7" t="s">
        <v>26</v>
      </c>
      <c r="E5" s="8">
        <v>30</v>
      </c>
      <c r="F5" s="8">
        <v>45</v>
      </c>
      <c r="G5" s="9">
        <v>60</v>
      </c>
      <c r="H5" s="10">
        <v>45</v>
      </c>
      <c r="I5" s="10">
        <v>40</v>
      </c>
      <c r="J5" s="11">
        <v>7470513.1299999999</v>
      </c>
      <c r="K5" s="11">
        <v>-154416.9748740819</v>
      </c>
      <c r="L5" s="11"/>
      <c r="M5" s="11">
        <v>-185420.80999999971</v>
      </c>
      <c r="N5" s="11"/>
      <c r="O5" s="11">
        <f t="shared" ref="O5:O31" si="0">+(K5+L5)-(M5+N5)</f>
        <v>31003.835125917802</v>
      </c>
      <c r="P5" s="11"/>
      <c r="Q5" s="11">
        <v>7470513.1299999999</v>
      </c>
      <c r="R5" s="11">
        <v>-205604.88246699364</v>
      </c>
      <c r="S5" s="11"/>
      <c r="T5" s="11">
        <v>-236371.68000000098</v>
      </c>
      <c r="U5" s="11"/>
      <c r="V5" s="11">
        <f t="shared" ref="V5:V31" si="1">+(R5+S5)-(T5+U5)</f>
        <v>30766.797533007339</v>
      </c>
      <c r="W5" s="11"/>
      <c r="X5" s="11">
        <v>7470513.1299999999</v>
      </c>
      <c r="Y5" s="11">
        <v>-205043.12907007989</v>
      </c>
      <c r="Z5" s="11"/>
      <c r="AA5" s="11">
        <v>-235725.84999999893</v>
      </c>
      <c r="AB5" s="11"/>
      <c r="AC5" s="11">
        <f t="shared" ref="AC5:AC31" si="2">+(Y5+Z5)-(AA5+AB5)</f>
        <v>30682.720929919044</v>
      </c>
      <c r="AD5" s="11"/>
      <c r="AE5" s="11">
        <v>7470513.1299999999</v>
      </c>
      <c r="AF5" s="11">
        <v>-205043.12907007942</v>
      </c>
      <c r="AG5" s="11"/>
      <c r="AH5" s="11">
        <v>-235725.8200000003</v>
      </c>
      <c r="AI5" s="11"/>
      <c r="AJ5" s="11">
        <f t="shared" ref="AJ5:AJ31" si="3">+(AF5+AG5)-(AH5+AI5)</f>
        <v>30682.690929920878</v>
      </c>
      <c r="AK5" s="11"/>
      <c r="AL5" s="11">
        <v>7470513.1299999999</v>
      </c>
      <c r="AM5" s="11">
        <v>-205043.12907007942</v>
      </c>
      <c r="AN5" s="11"/>
      <c r="AO5" s="11">
        <v>-235725.87000000034</v>
      </c>
      <c r="AP5" s="11"/>
      <c r="AQ5" s="11">
        <f t="shared" ref="AQ5:AQ31" si="4">+(AM5+AN5)-(AO5+AP5)</f>
        <v>30682.740929920925</v>
      </c>
      <c r="AR5" s="11"/>
      <c r="AS5" s="11">
        <v>7470513.1299999999</v>
      </c>
      <c r="AT5" s="11">
        <v>-205745.85544868489</v>
      </c>
      <c r="AU5" s="11"/>
      <c r="AV5" s="11">
        <v>-236371.65999999829</v>
      </c>
      <c r="AW5" s="11"/>
      <c r="AX5" s="11">
        <f t="shared" ref="AX5:AX31" si="5">+(AT5+AU5)-(AV5+AW5)</f>
        <v>30625.804551313398</v>
      </c>
      <c r="AY5" s="12"/>
      <c r="AZ5" s="11">
        <v>7470513.1299999999</v>
      </c>
      <c r="BA5" s="11">
        <v>-196633.27000000002</v>
      </c>
      <c r="BB5" s="11"/>
      <c r="BC5" s="11">
        <v>-235627.05000000028</v>
      </c>
      <c r="BD5" s="11"/>
      <c r="BE5" s="11">
        <f t="shared" ref="BE5:BE31" si="6">+(BA5+BB5)-(BC5+BD5)</f>
        <v>38993.780000000261</v>
      </c>
      <c r="BF5" s="11"/>
      <c r="BG5" s="11">
        <v>7470513.1299999999</v>
      </c>
      <c r="BH5" s="11">
        <v>-199133.273213387</v>
      </c>
      <c r="BI5" s="11"/>
      <c r="BJ5" s="11">
        <v>-235627.1261865464</v>
      </c>
      <c r="BK5" s="11"/>
      <c r="BL5" s="11">
        <f t="shared" ref="BL5:BL31" si="7">+(BH5+BI5)-(BJ5+BK5)</f>
        <v>36493.852973159403</v>
      </c>
      <c r="BM5" s="12"/>
      <c r="BN5" s="13">
        <f>+BL5+BE5+AX5+AQ5+AJ5+AC5+V5+O5</f>
        <v>259932.22297315905</v>
      </c>
    </row>
    <row r="6" spans="2:67" x14ac:dyDescent="0.35">
      <c r="B6" s="5" t="s">
        <v>27</v>
      </c>
      <c r="C6" s="6">
        <v>1820</v>
      </c>
      <c r="D6" s="7" t="s">
        <v>28</v>
      </c>
      <c r="E6" s="8">
        <v>30</v>
      </c>
      <c r="F6" s="8">
        <v>40</v>
      </c>
      <c r="G6" s="9">
        <v>60</v>
      </c>
      <c r="H6" s="10">
        <v>45</v>
      </c>
      <c r="I6" s="10">
        <v>40</v>
      </c>
      <c r="J6" s="11">
        <v>2402325.98</v>
      </c>
      <c r="K6" s="11">
        <v>-48511.795348317712</v>
      </c>
      <c r="L6" s="11"/>
      <c r="M6" s="11">
        <v>-57899.239999999932</v>
      </c>
      <c r="N6" s="11"/>
      <c r="O6" s="11">
        <f t="shared" si="0"/>
        <v>9387.4446516822209</v>
      </c>
      <c r="P6" s="11"/>
      <c r="Q6" s="11">
        <v>2402325.98</v>
      </c>
      <c r="R6" s="11">
        <v>-64564.789445397502</v>
      </c>
      <c r="S6" s="11"/>
      <c r="T6" s="11">
        <v>-73729.350000000093</v>
      </c>
      <c r="U6" s="11"/>
      <c r="V6" s="11">
        <f t="shared" si="1"/>
        <v>9164.5605546025909</v>
      </c>
      <c r="W6" s="11"/>
      <c r="X6" s="11">
        <v>2402325.98</v>
      </c>
      <c r="Y6" s="11">
        <v>-64388.382916858071</v>
      </c>
      <c r="Z6" s="11"/>
      <c r="AA6" s="11">
        <v>-73527.889999999781</v>
      </c>
      <c r="AB6" s="11"/>
      <c r="AC6" s="11">
        <f t="shared" si="2"/>
        <v>9139.5070831417106</v>
      </c>
      <c r="AD6" s="11"/>
      <c r="AE6" s="11">
        <v>2402325.98</v>
      </c>
      <c r="AF6" s="11">
        <v>-64388.382916858129</v>
      </c>
      <c r="AG6" s="11"/>
      <c r="AH6" s="11">
        <v>-73527.90000000014</v>
      </c>
      <c r="AI6" s="11"/>
      <c r="AJ6" s="11">
        <f t="shared" si="3"/>
        <v>9139.517083142011</v>
      </c>
      <c r="AK6" s="11"/>
      <c r="AL6" s="11">
        <v>2402325.98</v>
      </c>
      <c r="AM6" s="11">
        <v>-64388.382916858129</v>
      </c>
      <c r="AN6" s="11"/>
      <c r="AO6" s="11">
        <v>-73527.88</v>
      </c>
      <c r="AP6" s="11"/>
      <c r="AQ6" s="11">
        <f t="shared" si="4"/>
        <v>9139.4970831418759</v>
      </c>
      <c r="AR6" s="11"/>
      <c r="AS6" s="11">
        <v>2402325.98</v>
      </c>
      <c r="AT6" s="11">
        <v>-64577.246455710498</v>
      </c>
      <c r="AU6" s="11"/>
      <c r="AV6" s="11">
        <v>-73729.34999999986</v>
      </c>
      <c r="AW6" s="11"/>
      <c r="AX6" s="11">
        <f t="shared" si="5"/>
        <v>9152.1035442893626</v>
      </c>
      <c r="AY6" s="12"/>
      <c r="AZ6" s="11">
        <v>2402325.98</v>
      </c>
      <c r="BA6" s="11">
        <v>-61746.790000000037</v>
      </c>
      <c r="BB6" s="11"/>
      <c r="BC6" s="11">
        <v>-73527.919999999809</v>
      </c>
      <c r="BD6" s="11"/>
      <c r="BE6" s="11">
        <f t="shared" si="6"/>
        <v>11781.129999999772</v>
      </c>
      <c r="BF6" s="11"/>
      <c r="BG6" s="11">
        <v>2402325.98</v>
      </c>
      <c r="BH6" s="11">
        <v>-64246.792525921366</v>
      </c>
      <c r="BI6" s="11"/>
      <c r="BJ6" s="11">
        <v>-73527.935915383627</v>
      </c>
      <c r="BK6" s="11"/>
      <c r="BL6" s="11">
        <f t="shared" si="7"/>
        <v>9281.1433894622605</v>
      </c>
      <c r="BM6" s="12"/>
      <c r="BN6" s="13">
        <f>+BL6+BE6+AX6+AQ6+AJ6+AC6+V6+O6</f>
        <v>76184.903389461804</v>
      </c>
    </row>
    <row r="7" spans="2:67" x14ac:dyDescent="0.35">
      <c r="B7" s="5" t="s">
        <v>29</v>
      </c>
      <c r="C7" s="6">
        <v>1820</v>
      </c>
      <c r="D7" s="7" t="s">
        <v>30</v>
      </c>
      <c r="E7" s="8">
        <v>30</v>
      </c>
      <c r="F7" s="8">
        <v>40</v>
      </c>
      <c r="G7" s="9">
        <v>60</v>
      </c>
      <c r="H7" s="10">
        <v>45</v>
      </c>
      <c r="I7" s="10">
        <v>40</v>
      </c>
      <c r="J7" s="11">
        <v>1468094.31</v>
      </c>
      <c r="K7" s="11">
        <v>-30917.014319587528</v>
      </c>
      <c r="L7" s="11"/>
      <c r="M7" s="11">
        <v>-37576.469999999856</v>
      </c>
      <c r="N7" s="11"/>
      <c r="O7" s="11">
        <f t="shared" si="0"/>
        <v>6659.4556804123276</v>
      </c>
      <c r="P7" s="11"/>
      <c r="Q7" s="11">
        <v>1468094.31</v>
      </c>
      <c r="R7" s="11">
        <v>-41147.735421705613</v>
      </c>
      <c r="S7" s="11"/>
      <c r="T7" s="11">
        <v>-47726.280000000028</v>
      </c>
      <c r="U7" s="11"/>
      <c r="V7" s="11">
        <f t="shared" si="1"/>
        <v>6578.5445782944153</v>
      </c>
      <c r="W7" s="11"/>
      <c r="X7" s="11">
        <v>1468094.31</v>
      </c>
      <c r="Y7" s="11">
        <v>-41035.309915088816</v>
      </c>
      <c r="Z7" s="11"/>
      <c r="AA7" s="11">
        <v>-47595.94</v>
      </c>
      <c r="AB7" s="11"/>
      <c r="AC7" s="11">
        <f t="shared" si="2"/>
        <v>6560.6300849111867</v>
      </c>
      <c r="AD7" s="11"/>
      <c r="AE7" s="11">
        <v>1468094.31</v>
      </c>
      <c r="AF7" s="11">
        <v>-41035.309915088932</v>
      </c>
      <c r="AG7" s="11"/>
      <c r="AH7" s="11">
        <v>-47595.940000000119</v>
      </c>
      <c r="AI7" s="11"/>
      <c r="AJ7" s="11">
        <f t="shared" si="3"/>
        <v>6560.6300849111867</v>
      </c>
      <c r="AK7" s="11"/>
      <c r="AL7" s="11">
        <v>1468094.31</v>
      </c>
      <c r="AM7" s="11">
        <v>-41035.309915088932</v>
      </c>
      <c r="AN7" s="11"/>
      <c r="AO7" s="11">
        <v>-47595.969999999972</v>
      </c>
      <c r="AP7" s="11"/>
      <c r="AQ7" s="11">
        <f t="shared" si="4"/>
        <v>6560.66008491104</v>
      </c>
      <c r="AR7" s="11"/>
      <c r="AS7" s="11">
        <v>1468094.31</v>
      </c>
      <c r="AT7" s="11">
        <v>-41159.300513440277</v>
      </c>
      <c r="AU7" s="11"/>
      <c r="AV7" s="11">
        <v>-47726.290000000095</v>
      </c>
      <c r="AW7" s="11"/>
      <c r="AX7" s="11">
        <f t="shared" si="5"/>
        <v>6566.989486559818</v>
      </c>
      <c r="AY7" s="12"/>
      <c r="AZ7" s="11">
        <v>1468094.31</v>
      </c>
      <c r="BA7" s="11">
        <v>-39352.380000000121</v>
      </c>
      <c r="BB7" s="11"/>
      <c r="BC7" s="11">
        <v>-47595.960000000196</v>
      </c>
      <c r="BD7" s="11"/>
      <c r="BE7" s="11">
        <f t="shared" si="6"/>
        <v>8243.5800000000745</v>
      </c>
      <c r="BF7" s="11"/>
      <c r="BG7" s="11">
        <v>1468094.31</v>
      </c>
      <c r="BH7" s="11">
        <v>-41852.377815737505</v>
      </c>
      <c r="BI7" s="11"/>
      <c r="BJ7" s="11">
        <v>-47595.929756244121</v>
      </c>
      <c r="BK7" s="11"/>
      <c r="BL7" s="11">
        <f t="shared" si="7"/>
        <v>5743.5519405066152</v>
      </c>
      <c r="BM7" s="12"/>
      <c r="BN7" s="13">
        <f t="shared" ref="BN7:BN11" si="8">+BL7+BE7+AX7+AQ7+AJ7+AC7+V7+O7</f>
        <v>53474.041940506664</v>
      </c>
    </row>
    <row r="8" spans="2:67" x14ac:dyDescent="0.35">
      <c r="B8" s="5" t="s">
        <v>31</v>
      </c>
      <c r="C8" s="6">
        <v>1820</v>
      </c>
      <c r="D8" s="7" t="s">
        <v>32</v>
      </c>
      <c r="E8" s="8">
        <v>10</v>
      </c>
      <c r="F8" s="8">
        <v>20</v>
      </c>
      <c r="G8" s="9">
        <v>30</v>
      </c>
      <c r="H8" s="10">
        <v>45</v>
      </c>
      <c r="I8" s="10">
        <v>25</v>
      </c>
      <c r="J8" s="11">
        <v>596898.4</v>
      </c>
      <c r="K8" s="11">
        <v>-13238.764896966313</v>
      </c>
      <c r="L8" s="11"/>
      <c r="M8" s="11">
        <v>-98879.580000000031</v>
      </c>
      <c r="N8" s="11"/>
      <c r="O8" s="11">
        <f t="shared" si="0"/>
        <v>85640.815103033718</v>
      </c>
      <c r="P8" s="11"/>
      <c r="Q8" s="11">
        <v>596898.4</v>
      </c>
      <c r="R8" s="11">
        <v>-17619.592553780632</v>
      </c>
      <c r="S8" s="11"/>
      <c r="T8" s="11">
        <v>-48881.380000000034</v>
      </c>
      <c r="U8" s="11"/>
      <c r="V8" s="11">
        <f t="shared" si="1"/>
        <v>31261.787446219401</v>
      </c>
      <c r="W8" s="11"/>
      <c r="X8" s="11">
        <v>596898.4</v>
      </c>
      <c r="Y8" s="11">
        <v>-17571.451590518933</v>
      </c>
      <c r="Z8" s="11"/>
      <c r="AA8" s="11">
        <v>-42096.69</v>
      </c>
      <c r="AB8" s="11"/>
      <c r="AC8" s="11">
        <f t="shared" si="2"/>
        <v>24525.23840948107</v>
      </c>
      <c r="AD8" s="11"/>
      <c r="AE8" s="11">
        <v>596898.4</v>
      </c>
      <c r="AF8" s="11">
        <v>-17571.451590518933</v>
      </c>
      <c r="AG8" s="11"/>
      <c r="AH8" s="11">
        <v>-23162.599999999919</v>
      </c>
      <c r="AI8" s="11"/>
      <c r="AJ8" s="11">
        <f t="shared" si="3"/>
        <v>5591.1484094809857</v>
      </c>
      <c r="AK8" s="11"/>
      <c r="AL8" s="11">
        <v>596898.4</v>
      </c>
      <c r="AM8" s="11">
        <v>-17571.451590518933</v>
      </c>
      <c r="AN8" s="11"/>
      <c r="AO8" s="11">
        <v>-30151.299999999988</v>
      </c>
      <c r="AP8" s="11"/>
      <c r="AQ8" s="11">
        <f t="shared" si="4"/>
        <v>12579.848409481056</v>
      </c>
      <c r="AR8" s="11"/>
      <c r="AS8" s="11">
        <v>596898.4</v>
      </c>
      <c r="AT8" s="11">
        <v>-17629.227777696302</v>
      </c>
      <c r="AU8" s="11"/>
      <c r="AV8" s="11">
        <v>-30233.930000000168</v>
      </c>
      <c r="AW8" s="11"/>
      <c r="AX8" s="11">
        <f t="shared" si="5"/>
        <v>12604.702222303866</v>
      </c>
      <c r="AY8" s="12"/>
      <c r="AZ8" s="11">
        <v>596898.4</v>
      </c>
      <c r="BA8" s="11">
        <v>-16851.579999999987</v>
      </c>
      <c r="BB8" s="11"/>
      <c r="BC8" s="11">
        <v>-29271.819999999891</v>
      </c>
      <c r="BD8" s="11"/>
      <c r="BE8" s="11">
        <f t="shared" si="6"/>
        <v>12420.239999999903</v>
      </c>
      <c r="BF8" s="11"/>
      <c r="BG8" s="11">
        <v>596898.4</v>
      </c>
      <c r="BH8" s="11">
        <v>-19351.623762631585</v>
      </c>
      <c r="BI8" s="11"/>
      <c r="BJ8" s="11">
        <v>-28824.238116194261</v>
      </c>
      <c r="BK8" s="11"/>
      <c r="BL8" s="11">
        <f t="shared" si="7"/>
        <v>9472.6143535626761</v>
      </c>
      <c r="BM8" s="12"/>
      <c r="BN8" s="13">
        <f t="shared" si="8"/>
        <v>194096.39435356267</v>
      </c>
    </row>
    <row r="9" spans="2:67" x14ac:dyDescent="0.35">
      <c r="B9" s="5" t="s">
        <v>33</v>
      </c>
      <c r="C9" s="6">
        <v>1820</v>
      </c>
      <c r="D9" s="7" t="s">
        <v>34</v>
      </c>
      <c r="E9" s="8">
        <v>50</v>
      </c>
      <c r="F9" s="8"/>
      <c r="G9" s="9">
        <v>75</v>
      </c>
      <c r="H9" s="10">
        <v>45</v>
      </c>
      <c r="I9" s="10">
        <v>60</v>
      </c>
      <c r="J9" s="11">
        <v>176560.13</v>
      </c>
      <c r="K9" s="11">
        <v>-4791.2578570307523</v>
      </c>
      <c r="L9" s="11"/>
      <c r="M9" s="11">
        <v>-2220.6500000000015</v>
      </c>
      <c r="N9" s="11"/>
      <c r="O9" s="11">
        <f t="shared" si="0"/>
        <v>-2570.6078570307509</v>
      </c>
      <c r="P9" s="11"/>
      <c r="Q9" s="11">
        <v>176560.13</v>
      </c>
      <c r="R9" s="11">
        <v>-6376.7286388118373</v>
      </c>
      <c r="S9" s="11"/>
      <c r="T9" s="11">
        <v>-3773.25</v>
      </c>
      <c r="U9" s="11"/>
      <c r="V9" s="11">
        <f t="shared" si="1"/>
        <v>-2603.4786388118373</v>
      </c>
      <c r="W9" s="11"/>
      <c r="X9" s="11">
        <v>176560.13</v>
      </c>
      <c r="Y9" s="11">
        <v>-6359.3058829680886</v>
      </c>
      <c r="Z9" s="11"/>
      <c r="AA9" s="11">
        <v>-3762.929999999993</v>
      </c>
      <c r="AB9" s="11"/>
      <c r="AC9" s="11">
        <f t="shared" si="2"/>
        <v>-2596.3758829680955</v>
      </c>
      <c r="AD9" s="11"/>
      <c r="AE9" s="11">
        <v>176560.13</v>
      </c>
      <c r="AF9" s="11">
        <v>-6359.3058829680886</v>
      </c>
      <c r="AG9" s="11"/>
      <c r="AH9" s="11">
        <v>-3762.9300000000003</v>
      </c>
      <c r="AI9" s="11"/>
      <c r="AJ9" s="11">
        <f t="shared" si="3"/>
        <v>-2596.3758829680883</v>
      </c>
      <c r="AK9" s="11"/>
      <c r="AL9" s="11">
        <v>176560.13</v>
      </c>
      <c r="AM9" s="11">
        <v>-6359.3058829680886</v>
      </c>
      <c r="AN9" s="11"/>
      <c r="AO9" s="11">
        <v>-3762.9300000000148</v>
      </c>
      <c r="AP9" s="11"/>
      <c r="AQ9" s="11">
        <f t="shared" si="4"/>
        <v>-2596.3758829680737</v>
      </c>
      <c r="AR9" s="11"/>
      <c r="AS9" s="11">
        <v>176560.13</v>
      </c>
      <c r="AT9" s="11">
        <v>-6380.9058552531424</v>
      </c>
      <c r="AU9" s="11"/>
      <c r="AV9" s="11">
        <v>-3773.2499999999854</v>
      </c>
      <c r="AW9" s="11"/>
      <c r="AX9" s="11">
        <f t="shared" si="5"/>
        <v>-2607.6558552531569</v>
      </c>
      <c r="AY9" s="12"/>
      <c r="AZ9" s="11">
        <v>176560.13</v>
      </c>
      <c r="BA9" s="11">
        <v>-6098.8999999999942</v>
      </c>
      <c r="BB9" s="11"/>
      <c r="BC9" s="11">
        <v>-3762.9300000000003</v>
      </c>
      <c r="BD9" s="11"/>
      <c r="BE9" s="11">
        <f t="shared" si="6"/>
        <v>-2335.9699999999939</v>
      </c>
      <c r="BF9" s="11"/>
      <c r="BG9" s="11">
        <v>176560.13</v>
      </c>
      <c r="BH9" s="11">
        <v>-11098.909042607134</v>
      </c>
      <c r="BI9" s="11"/>
      <c r="BJ9" s="11">
        <v>-3762.9298889080455</v>
      </c>
      <c r="BK9" s="11"/>
      <c r="BL9" s="11">
        <f t="shared" si="7"/>
        <v>-7335.9791536990888</v>
      </c>
      <c r="BM9" s="12"/>
      <c r="BN9" s="13">
        <f t="shared" si="8"/>
        <v>-25242.819153699085</v>
      </c>
    </row>
    <row r="10" spans="2:67" x14ac:dyDescent="0.35">
      <c r="B10" s="5" t="s">
        <v>35</v>
      </c>
      <c r="C10" s="6">
        <v>1820</v>
      </c>
      <c r="D10" s="7" t="s">
        <v>36</v>
      </c>
      <c r="E10" s="8">
        <v>35</v>
      </c>
      <c r="F10" s="8">
        <v>40</v>
      </c>
      <c r="G10" s="9">
        <v>55</v>
      </c>
      <c r="H10" s="10">
        <v>45</v>
      </c>
      <c r="I10" s="10">
        <v>40</v>
      </c>
      <c r="J10" s="11">
        <v>2172714.63</v>
      </c>
      <c r="K10" s="11">
        <v>-45576.321776431578</v>
      </c>
      <c r="L10" s="11"/>
      <c r="M10" s="11">
        <v>-55316.219999999972</v>
      </c>
      <c r="N10" s="11"/>
      <c r="O10" s="11">
        <f t="shared" si="0"/>
        <v>9739.8982235683943</v>
      </c>
      <c r="P10" s="11"/>
      <c r="Q10" s="11">
        <v>2172714.63</v>
      </c>
      <c r="R10" s="11">
        <v>-60657.940982450848</v>
      </c>
      <c r="S10" s="11"/>
      <c r="T10" s="11">
        <v>-70335.090000000026</v>
      </c>
      <c r="U10" s="11"/>
      <c r="V10" s="11">
        <f t="shared" si="1"/>
        <v>9677.1490175491781</v>
      </c>
      <c r="W10" s="11"/>
      <c r="X10" s="11">
        <v>2172714.63</v>
      </c>
      <c r="Y10" s="11">
        <v>-60492.208903263789</v>
      </c>
      <c r="Z10" s="11"/>
      <c r="AA10" s="11">
        <v>-70143</v>
      </c>
      <c r="AB10" s="11"/>
      <c r="AC10" s="11">
        <f t="shared" si="2"/>
        <v>9650.7910967362113</v>
      </c>
      <c r="AD10" s="11"/>
      <c r="AE10" s="11">
        <v>2172714.63</v>
      </c>
      <c r="AF10" s="11">
        <v>-60492.208903263789</v>
      </c>
      <c r="AG10" s="11"/>
      <c r="AH10" s="11">
        <v>-70142.959999999672</v>
      </c>
      <c r="AI10" s="11"/>
      <c r="AJ10" s="11">
        <f t="shared" si="3"/>
        <v>9650.751096735883</v>
      </c>
      <c r="AK10" s="11"/>
      <c r="AL10" s="11">
        <v>2172714.63</v>
      </c>
      <c r="AM10" s="11">
        <v>-60492.208903263847</v>
      </c>
      <c r="AN10" s="11"/>
      <c r="AO10" s="11">
        <v>-70142.980000000331</v>
      </c>
      <c r="AP10" s="11"/>
      <c r="AQ10" s="11">
        <f t="shared" si="4"/>
        <v>9650.7710967364837</v>
      </c>
      <c r="AR10" s="11"/>
      <c r="AS10" s="11">
        <v>2172714.63</v>
      </c>
      <c r="AT10" s="11">
        <v>-60674.450531326118</v>
      </c>
      <c r="AU10" s="11"/>
      <c r="AV10" s="11">
        <v>-70335.099999999977</v>
      </c>
      <c r="AW10" s="11"/>
      <c r="AX10" s="11">
        <f t="shared" si="5"/>
        <v>9660.6494686738588</v>
      </c>
      <c r="AY10" s="12"/>
      <c r="AZ10" s="11">
        <v>2172714.63</v>
      </c>
      <c r="BA10" s="11">
        <v>-58011.270000000251</v>
      </c>
      <c r="BB10" s="11"/>
      <c r="BC10" s="11">
        <v>-70142.979999999981</v>
      </c>
      <c r="BD10" s="11"/>
      <c r="BE10" s="11">
        <f t="shared" si="6"/>
        <v>12131.70999999973</v>
      </c>
      <c r="BF10" s="11"/>
      <c r="BG10" s="11">
        <v>2172714.63</v>
      </c>
      <c r="BH10" s="11">
        <v>-60511.229087854386</v>
      </c>
      <c r="BI10" s="11"/>
      <c r="BJ10" s="11">
        <v>-70142.970921672299</v>
      </c>
      <c r="BK10" s="11"/>
      <c r="BL10" s="11">
        <f t="shared" si="7"/>
        <v>9631.7418338179123</v>
      </c>
      <c r="BM10" s="12"/>
      <c r="BN10" s="13">
        <f t="shared" si="8"/>
        <v>79793.461833817651</v>
      </c>
    </row>
    <row r="11" spans="2:67" x14ac:dyDescent="0.35">
      <c r="B11" s="5" t="s">
        <v>37</v>
      </c>
      <c r="C11" s="6">
        <v>1820</v>
      </c>
      <c r="D11" s="7" t="s">
        <v>38</v>
      </c>
      <c r="E11" s="8">
        <v>15</v>
      </c>
      <c r="F11" s="8"/>
      <c r="G11" s="9">
        <v>30</v>
      </c>
      <c r="H11" s="10">
        <v>30</v>
      </c>
      <c r="I11" s="10">
        <v>25</v>
      </c>
      <c r="J11" s="11">
        <v>726287.53</v>
      </c>
      <c r="K11" s="11">
        <v>-22053.613012940623</v>
      </c>
      <c r="L11" s="11"/>
      <c r="M11" s="11">
        <v>-33374.869999999966</v>
      </c>
      <c r="N11" s="11"/>
      <c r="O11" s="11">
        <f t="shared" si="0"/>
        <v>11321.256987059343</v>
      </c>
      <c r="P11" s="11"/>
      <c r="Q11" s="11">
        <v>726287.53</v>
      </c>
      <c r="R11" s="11">
        <v>-29351.354046313732</v>
      </c>
      <c r="S11" s="11"/>
      <c r="T11" s="11">
        <v>-40688.139999999985</v>
      </c>
      <c r="U11" s="11"/>
      <c r="V11" s="11">
        <f t="shared" si="1"/>
        <v>11336.785953686252</v>
      </c>
      <c r="W11" s="11"/>
      <c r="X11" s="11">
        <v>726287.53</v>
      </c>
      <c r="Y11" s="11">
        <v>-29271.159089902998</v>
      </c>
      <c r="Z11" s="11"/>
      <c r="AA11" s="11">
        <v>-40576.989999999991</v>
      </c>
      <c r="AB11" s="11"/>
      <c r="AC11" s="11">
        <f t="shared" si="2"/>
        <v>11305.830910096993</v>
      </c>
      <c r="AD11" s="11"/>
      <c r="AE11" s="11">
        <v>726287.53</v>
      </c>
      <c r="AF11" s="11">
        <v>-29271.159089902998</v>
      </c>
      <c r="AG11" s="11"/>
      <c r="AH11" s="11">
        <v>-40576.990000000049</v>
      </c>
      <c r="AI11" s="11"/>
      <c r="AJ11" s="11">
        <f t="shared" si="3"/>
        <v>11305.830910097051</v>
      </c>
      <c r="AK11" s="11"/>
      <c r="AL11" s="11">
        <v>726287.53</v>
      </c>
      <c r="AM11" s="11">
        <v>-29271.159089902998</v>
      </c>
      <c r="AN11" s="11"/>
      <c r="AO11" s="11">
        <v>-40576.98000000004</v>
      </c>
      <c r="AP11" s="11"/>
      <c r="AQ11" s="11">
        <f t="shared" si="4"/>
        <v>11305.820910097042</v>
      </c>
      <c r="AR11" s="11"/>
      <c r="AS11" s="11">
        <v>726287.53</v>
      </c>
      <c r="AT11" s="11">
        <v>-29365.955671036616</v>
      </c>
      <c r="AU11" s="11"/>
      <c r="AV11" s="11">
        <v>-40688.139999999956</v>
      </c>
      <c r="AW11" s="11"/>
      <c r="AX11" s="11">
        <f t="shared" si="5"/>
        <v>11322.18432896334</v>
      </c>
      <c r="AY11" s="12"/>
      <c r="AZ11" s="11">
        <v>726287.53</v>
      </c>
      <c r="BA11" s="11">
        <v>-28071.760000000009</v>
      </c>
      <c r="BB11" s="11"/>
      <c r="BC11" s="11">
        <v>-40576.990000000049</v>
      </c>
      <c r="BD11" s="11"/>
      <c r="BE11" s="11">
        <f t="shared" si="6"/>
        <v>12505.23000000004</v>
      </c>
      <c r="BF11" s="11"/>
      <c r="BG11" s="11">
        <v>726287.53</v>
      </c>
      <c r="BH11" s="11">
        <v>-30571.778856187128</v>
      </c>
      <c r="BI11" s="11"/>
      <c r="BJ11" s="11">
        <v>-40576.969869900378</v>
      </c>
      <c r="BK11" s="11"/>
      <c r="BL11" s="11">
        <f t="shared" si="7"/>
        <v>10005.191013713251</v>
      </c>
      <c r="BM11" s="12"/>
      <c r="BN11" s="13">
        <f t="shared" si="8"/>
        <v>90408.131013713311</v>
      </c>
      <c r="BO11" s="2"/>
    </row>
    <row r="12" spans="2:67" x14ac:dyDescent="0.35">
      <c r="B12" s="5" t="s">
        <v>39</v>
      </c>
      <c r="C12" s="6">
        <v>1830</v>
      </c>
      <c r="D12" s="7" t="s">
        <v>40</v>
      </c>
      <c r="E12" s="8">
        <v>35</v>
      </c>
      <c r="F12" s="8">
        <v>45</v>
      </c>
      <c r="G12" s="8">
        <v>75</v>
      </c>
      <c r="H12" s="10">
        <v>45</v>
      </c>
      <c r="I12" s="10">
        <v>40</v>
      </c>
      <c r="J12" s="11">
        <v>25419868.299999997</v>
      </c>
      <c r="K12" s="11">
        <v>-480029.56077556423</v>
      </c>
      <c r="L12" s="11">
        <v>1048.9302361544169</v>
      </c>
      <c r="M12" s="11">
        <v>-563122.56999999913</v>
      </c>
      <c r="N12" s="11">
        <v>1131.99</v>
      </c>
      <c r="O12" s="11">
        <f t="shared" si="0"/>
        <v>83009.949460589327</v>
      </c>
      <c r="P12" s="11"/>
      <c r="Q12" s="11">
        <v>25416384.559999999</v>
      </c>
      <c r="R12" s="11">
        <v>-646616.02818843001</v>
      </c>
      <c r="S12" s="11">
        <v>13682.961721686839</v>
      </c>
      <c r="T12" s="11">
        <v>-729194.68000000017</v>
      </c>
      <c r="U12" s="11">
        <v>14271.77</v>
      </c>
      <c r="V12" s="11">
        <f t="shared" si="1"/>
        <v>81989.843533257023</v>
      </c>
      <c r="W12" s="11"/>
      <c r="X12" s="11">
        <v>25285332.239999998</v>
      </c>
      <c r="Y12" s="11">
        <v>-641256.69022384391</v>
      </c>
      <c r="Z12" s="11">
        <v>5106.3975753216691</v>
      </c>
      <c r="AA12" s="11">
        <v>-723234.04000000108</v>
      </c>
      <c r="AB12" s="11">
        <v>5347.13</v>
      </c>
      <c r="AC12" s="11">
        <f t="shared" si="2"/>
        <v>81736.617351478897</v>
      </c>
      <c r="AD12" s="11"/>
      <c r="AE12" s="11">
        <v>25259308.139999997</v>
      </c>
      <c r="AF12" s="11">
        <v>-640276.32331434975</v>
      </c>
      <c r="AG12" s="11">
        <v>40130.11</v>
      </c>
      <c r="AH12" s="11">
        <v>-722047.52999999956</v>
      </c>
      <c r="AI12" s="11">
        <v>42754.01</v>
      </c>
      <c r="AJ12" s="11">
        <f t="shared" si="3"/>
        <v>79147.30668564979</v>
      </c>
      <c r="AK12" s="11"/>
      <c r="AL12" s="11">
        <v>25030568.889999997</v>
      </c>
      <c r="AM12" s="11">
        <v>-634974.04073174682</v>
      </c>
      <c r="AN12" s="11">
        <v>30928.63</v>
      </c>
      <c r="AO12" s="11">
        <v>-715956.0900000023</v>
      </c>
      <c r="AP12" s="11">
        <v>33036.82</v>
      </c>
      <c r="AQ12" s="11">
        <f t="shared" si="4"/>
        <v>78873.859268255532</v>
      </c>
      <c r="AR12" s="11"/>
      <c r="AS12" s="11">
        <v>25030568.889999997</v>
      </c>
      <c r="AT12" s="11">
        <v>-632175.496235342</v>
      </c>
      <c r="AU12" s="11">
        <v>37983.54993611409</v>
      </c>
      <c r="AV12" s="11">
        <v>-713073.61999999778</v>
      </c>
      <c r="AW12" s="11">
        <v>40802.479999999996</v>
      </c>
      <c r="AX12" s="11">
        <f t="shared" si="5"/>
        <v>78079.193700769916</v>
      </c>
      <c r="AY12" s="12"/>
      <c r="AZ12" s="11">
        <v>24770751.389999997</v>
      </c>
      <c r="BA12" s="11">
        <v>-602445.30000000051</v>
      </c>
      <c r="BB12" s="11">
        <v>22779.03</v>
      </c>
      <c r="BC12" s="11">
        <v>-708160.1100000022</v>
      </c>
      <c r="BD12" s="11">
        <v>25162.290000000005</v>
      </c>
      <c r="BE12" s="11">
        <f t="shared" si="6"/>
        <v>103331.55000000168</v>
      </c>
      <c r="BF12" s="11"/>
      <c r="BG12" s="11">
        <v>24705018.899999999</v>
      </c>
      <c r="BH12" s="11">
        <v>-656032.07598464738</v>
      </c>
      <c r="BI12" s="11">
        <v>21892.02924711155</v>
      </c>
      <c r="BJ12" s="11">
        <v>-706423.75735144271</v>
      </c>
      <c r="BK12" s="11">
        <v>23516.735192394393</v>
      </c>
      <c r="BL12" s="11">
        <f t="shared" si="7"/>
        <v>48766.975421512499</v>
      </c>
      <c r="BM12" s="12"/>
      <c r="BN12" s="13">
        <f>+BL12+BE12+AX12+AQ12+AJ12+AC12+V12+O12</f>
        <v>634935.29542151466</v>
      </c>
    </row>
    <row r="13" spans="2:67" x14ac:dyDescent="0.35">
      <c r="B13" s="5" t="s">
        <v>41</v>
      </c>
      <c r="C13" s="6">
        <v>1830</v>
      </c>
      <c r="D13" s="7" t="s">
        <v>42</v>
      </c>
      <c r="E13" s="8">
        <v>50</v>
      </c>
      <c r="F13" s="8">
        <v>60</v>
      </c>
      <c r="G13" s="8">
        <v>80</v>
      </c>
      <c r="H13" s="10">
        <v>45</v>
      </c>
      <c r="I13" s="10">
        <v>60</v>
      </c>
      <c r="J13" s="11">
        <v>3037525.86</v>
      </c>
      <c r="K13" s="11">
        <v>-58979.897028684092</v>
      </c>
      <c r="L13" s="11"/>
      <c r="M13" s="11">
        <v>-33922.639999999956</v>
      </c>
      <c r="N13" s="11"/>
      <c r="O13" s="11">
        <f t="shared" si="0"/>
        <v>-25057.257028684136</v>
      </c>
      <c r="P13" s="11"/>
      <c r="Q13" s="11">
        <v>3037525.86</v>
      </c>
      <c r="R13" s="11">
        <v>-78496.881136357668</v>
      </c>
      <c r="S13" s="11"/>
      <c r="T13" s="11">
        <v>-53234.440000000177</v>
      </c>
      <c r="U13" s="11"/>
      <c r="V13" s="11">
        <f t="shared" si="1"/>
        <v>-25262.441136357491</v>
      </c>
      <c r="W13" s="11"/>
      <c r="X13" s="11">
        <v>3037525.86</v>
      </c>
      <c r="Y13" s="11">
        <v>-78282.408783526102</v>
      </c>
      <c r="Z13" s="11"/>
      <c r="AA13" s="11">
        <v>-53088.989999999816</v>
      </c>
      <c r="AB13" s="11"/>
      <c r="AC13" s="11">
        <f t="shared" si="2"/>
        <v>-25193.418783526286</v>
      </c>
      <c r="AD13" s="11"/>
      <c r="AE13" s="11">
        <v>3037525.86</v>
      </c>
      <c r="AF13" s="11">
        <v>-78239.404374748527</v>
      </c>
      <c r="AG13" s="11">
        <v>3825.56</v>
      </c>
      <c r="AH13" s="11">
        <v>-53061.939999999842</v>
      </c>
      <c r="AI13" s="11">
        <v>3241.36</v>
      </c>
      <c r="AJ13" s="11">
        <f t="shared" si="3"/>
        <v>-24593.264374748687</v>
      </c>
      <c r="AK13" s="11"/>
      <c r="AL13" s="11">
        <v>3021816.65</v>
      </c>
      <c r="AM13" s="11">
        <v>-79121.68356204583</v>
      </c>
      <c r="AN13" s="11">
        <v>1952.3058427832086</v>
      </c>
      <c r="AO13" s="11">
        <v>-52791.690000000199</v>
      </c>
      <c r="AP13" s="11">
        <v>1574.48</v>
      </c>
      <c r="AQ13" s="11">
        <f t="shared" si="4"/>
        <v>-25952.167719262419</v>
      </c>
      <c r="AR13" s="11"/>
      <c r="AS13" s="11">
        <v>3021816.65</v>
      </c>
      <c r="AT13" s="11">
        <v>-76508.300957420957</v>
      </c>
      <c r="AU13" s="11"/>
      <c r="AV13" s="11">
        <v>-52823.660000000033</v>
      </c>
      <c r="AW13" s="11"/>
      <c r="AX13" s="11">
        <f t="shared" si="5"/>
        <v>-23684.640957420925</v>
      </c>
      <c r="AY13" s="12"/>
      <c r="AZ13" s="11">
        <v>3015816.87</v>
      </c>
      <c r="BA13" s="11">
        <v>-74448.010000000126</v>
      </c>
      <c r="BB13" s="11">
        <v>0</v>
      </c>
      <c r="BC13" s="11">
        <v>-52679.339999999851</v>
      </c>
      <c r="BD13" s="11">
        <v>0</v>
      </c>
      <c r="BE13" s="11">
        <f t="shared" si="6"/>
        <v>-21768.670000000275</v>
      </c>
      <c r="BF13" s="11"/>
      <c r="BG13" s="11">
        <v>3015816.87</v>
      </c>
      <c r="BH13" s="11">
        <v>-74448.032174919324</v>
      </c>
      <c r="BI13" s="11">
        <v>714.57462826993401</v>
      </c>
      <c r="BJ13" s="11">
        <v>-52679.32641234871</v>
      </c>
      <c r="BK13" s="11">
        <v>461.16289699198882</v>
      </c>
      <c r="BL13" s="11">
        <f t="shared" si="7"/>
        <v>-21515.294031292666</v>
      </c>
      <c r="BM13" s="12"/>
      <c r="BN13" s="13">
        <f>+BL13+BE13+AX13+AQ13+AJ13+AC13+V13+O13</f>
        <v>-193027.15403129288</v>
      </c>
    </row>
    <row r="14" spans="2:67" x14ac:dyDescent="0.35">
      <c r="B14" s="5" t="s">
        <v>43</v>
      </c>
      <c r="C14" s="6">
        <v>1835</v>
      </c>
      <c r="D14" s="7" t="s">
        <v>44</v>
      </c>
      <c r="E14" s="8">
        <v>35</v>
      </c>
      <c r="F14" s="8">
        <v>45</v>
      </c>
      <c r="G14" s="9">
        <v>60</v>
      </c>
      <c r="H14" s="10">
        <v>30</v>
      </c>
      <c r="I14" s="10">
        <v>20</v>
      </c>
      <c r="J14" s="11">
        <v>4246660.49</v>
      </c>
      <c r="K14" s="11">
        <v>-139858.00366580172</v>
      </c>
      <c r="L14" s="11"/>
      <c r="M14" s="11">
        <v>-557700.5700000003</v>
      </c>
      <c r="N14" s="11"/>
      <c r="O14" s="11">
        <f t="shared" si="0"/>
        <v>417842.56633419858</v>
      </c>
      <c r="P14" s="11"/>
      <c r="Q14" s="11">
        <v>4246660.49</v>
      </c>
      <c r="R14" s="11">
        <v>-168915.18740783015</v>
      </c>
      <c r="S14" s="11">
        <v>4277.9698503492291</v>
      </c>
      <c r="T14" s="11">
        <v>-316867.24999999965</v>
      </c>
      <c r="U14" s="11">
        <v>5630.35</v>
      </c>
      <c r="V14" s="11">
        <f t="shared" si="1"/>
        <v>146599.68244251877</v>
      </c>
      <c r="W14" s="11"/>
      <c r="X14" s="11">
        <v>4218321.1800000006</v>
      </c>
      <c r="Y14" s="11">
        <v>-195946.9316191664</v>
      </c>
      <c r="Z14" s="11">
        <v>9373.4760721088423</v>
      </c>
      <c r="AA14" s="11">
        <v>-282364.0700000003</v>
      </c>
      <c r="AB14" s="11">
        <v>14923.22</v>
      </c>
      <c r="AC14" s="11">
        <f t="shared" si="2"/>
        <v>80867.394452942768</v>
      </c>
      <c r="AD14" s="11"/>
      <c r="AE14" s="11">
        <v>4189021.2200000007</v>
      </c>
      <c r="AF14" s="11">
        <v>-182834.14462669083</v>
      </c>
      <c r="AG14" s="11">
        <v>43855.43</v>
      </c>
      <c r="AH14" s="11">
        <v>-257860.26999999923</v>
      </c>
      <c r="AI14" s="11">
        <v>62454.09</v>
      </c>
      <c r="AJ14" s="11">
        <f t="shared" si="3"/>
        <v>56427.465373308398</v>
      </c>
      <c r="AK14" s="11"/>
      <c r="AL14" s="11">
        <v>4089055.8200000008</v>
      </c>
      <c r="AM14" s="11">
        <v>-175135.82618747177</v>
      </c>
      <c r="AN14" s="11">
        <v>17581.932310647713</v>
      </c>
      <c r="AO14" s="11">
        <v>-230191.04000000027</v>
      </c>
      <c r="AP14" s="11">
        <v>25473.010000000002</v>
      </c>
      <c r="AQ14" s="11">
        <f t="shared" si="4"/>
        <v>47164.136123176198</v>
      </c>
      <c r="AR14" s="11"/>
      <c r="AS14" s="11">
        <v>4089055.8200000008</v>
      </c>
      <c r="AT14" s="11">
        <v>-175626.41927700615</v>
      </c>
      <c r="AU14" s="11">
        <v>29674.864550861384</v>
      </c>
      <c r="AV14" s="11">
        <v>-203817.58999999985</v>
      </c>
      <c r="AW14" s="11">
        <v>47067.749999999993</v>
      </c>
      <c r="AX14" s="11">
        <f t="shared" si="5"/>
        <v>10798.285273855086</v>
      </c>
      <c r="AY14" s="12"/>
      <c r="AZ14" s="11">
        <v>4002477.7500000009</v>
      </c>
      <c r="BA14" s="11">
        <v>-124201.17999999983</v>
      </c>
      <c r="BB14" s="11">
        <v>51183.86</v>
      </c>
      <c r="BC14" s="11">
        <v>-183881.1400000006</v>
      </c>
      <c r="BD14" s="11">
        <v>74697.73</v>
      </c>
      <c r="BE14" s="11">
        <f t="shared" si="6"/>
        <v>36166.090000000768</v>
      </c>
      <c r="BF14" s="11"/>
      <c r="BG14" s="11">
        <v>3918784.2800000007</v>
      </c>
      <c r="BH14" s="11">
        <v>-181523.84087566871</v>
      </c>
      <c r="BI14" s="11">
        <v>157766.11075850346</v>
      </c>
      <c r="BJ14" s="11">
        <v>-175452.78194002534</v>
      </c>
      <c r="BK14" s="11">
        <v>269724.20653063949</v>
      </c>
      <c r="BL14" s="11">
        <f t="shared" si="7"/>
        <v>-118029.15470777941</v>
      </c>
      <c r="BM14" s="12"/>
      <c r="BN14" s="13">
        <f>+BL14+BE14+AX14+AQ14+AJ14+AC14+V14+O14</f>
        <v>677836.46529222117</v>
      </c>
    </row>
    <row r="15" spans="2:67" x14ac:dyDescent="0.35">
      <c r="B15" s="5" t="s">
        <v>45</v>
      </c>
      <c r="C15" s="6">
        <v>1845</v>
      </c>
      <c r="D15" s="7" t="s">
        <v>46</v>
      </c>
      <c r="E15" s="8">
        <v>35</v>
      </c>
      <c r="F15" s="8">
        <v>40</v>
      </c>
      <c r="G15" s="14">
        <v>55</v>
      </c>
      <c r="H15" s="10">
        <v>35</v>
      </c>
      <c r="I15" s="10">
        <v>40</v>
      </c>
      <c r="J15" s="11">
        <v>1479411.7799999998</v>
      </c>
      <c r="K15" s="11">
        <v>-65736.893639329937</v>
      </c>
      <c r="L15" s="11"/>
      <c r="M15" s="11">
        <v>-34546.760000000009</v>
      </c>
      <c r="N15" s="11"/>
      <c r="O15" s="11">
        <f t="shared" si="0"/>
        <v>-31190.133639329928</v>
      </c>
      <c r="P15" s="11"/>
      <c r="Q15" s="11">
        <v>1479411.7799999998</v>
      </c>
      <c r="R15" s="11">
        <v>-79944.744758707879</v>
      </c>
      <c r="S15" s="11">
        <v>23207.316845260975</v>
      </c>
      <c r="T15" s="11">
        <v>-55196.699999999975</v>
      </c>
      <c r="U15" s="11">
        <v>20592.099999999999</v>
      </c>
      <c r="V15" s="11">
        <f t="shared" si="1"/>
        <v>-22132.827913446927</v>
      </c>
      <c r="W15" s="11"/>
      <c r="X15" s="11">
        <v>1436451.7799999998</v>
      </c>
      <c r="Y15" s="11">
        <v>-76389.618848945785</v>
      </c>
      <c r="Z15" s="11">
        <v>18544.446283493144</v>
      </c>
      <c r="AA15" s="11">
        <v>-53118.170000000078</v>
      </c>
      <c r="AB15" s="11">
        <v>15977.46</v>
      </c>
      <c r="AC15" s="11">
        <f t="shared" si="2"/>
        <v>-20704.462565452559</v>
      </c>
      <c r="AD15" s="11"/>
      <c r="AE15" s="11">
        <v>1404169.6799999997</v>
      </c>
      <c r="AF15" s="11">
        <v>-74053.752396686876</v>
      </c>
      <c r="AG15" s="11">
        <v>31649.439999999999</v>
      </c>
      <c r="AH15" s="11">
        <v>-51637.029999999926</v>
      </c>
      <c r="AI15" s="11">
        <v>26765.49</v>
      </c>
      <c r="AJ15" s="11">
        <f t="shared" si="3"/>
        <v>-17532.772396686949</v>
      </c>
      <c r="AK15" s="11"/>
      <c r="AL15" s="11">
        <v>1351803.5099999998</v>
      </c>
      <c r="AM15" s="11">
        <v>-70519.7961697016</v>
      </c>
      <c r="AN15" s="11">
        <v>23938.874393725171</v>
      </c>
      <c r="AO15" s="11">
        <v>-49311.430000000008</v>
      </c>
      <c r="AP15" s="11">
        <v>20011.420000000002</v>
      </c>
      <c r="AQ15" s="11">
        <f t="shared" si="4"/>
        <v>-17280.911775976423</v>
      </c>
      <c r="AR15" s="11"/>
      <c r="AS15" s="11">
        <v>1351803.5099999998</v>
      </c>
      <c r="AT15" s="11">
        <v>-63664.066379107157</v>
      </c>
      <c r="AU15" s="11">
        <v>36553.604670000001</v>
      </c>
      <c r="AV15" s="11">
        <v>-47812.570000000043</v>
      </c>
      <c r="AW15" s="11">
        <v>30344.65</v>
      </c>
      <c r="AX15" s="11">
        <f t="shared" si="5"/>
        <v>-9642.541709107114</v>
      </c>
      <c r="AY15" s="12"/>
      <c r="AZ15" s="11">
        <v>1258009.4599999997</v>
      </c>
      <c r="BA15" s="11">
        <v>-56228.820000000153</v>
      </c>
      <c r="BB15" s="11">
        <v>10235.41</v>
      </c>
      <c r="BC15" s="11">
        <v>-44232.149999999958</v>
      </c>
      <c r="BD15" s="11">
        <v>8403.82</v>
      </c>
      <c r="BE15" s="11">
        <f t="shared" si="6"/>
        <v>-10165.080000000191</v>
      </c>
      <c r="BF15" s="11"/>
      <c r="BG15" s="11">
        <v>1243635.6999999997</v>
      </c>
      <c r="BH15" s="11">
        <v>-79173.381903584668</v>
      </c>
      <c r="BI15" s="11">
        <v>18605.063186026618</v>
      </c>
      <c r="BJ15" s="11">
        <v>-43635.463136642633</v>
      </c>
      <c r="BK15" s="11">
        <v>15444.827827642601</v>
      </c>
      <c r="BL15" s="11">
        <f t="shared" si="7"/>
        <v>-32377.683408558019</v>
      </c>
      <c r="BM15" s="12"/>
      <c r="BN15" s="13">
        <f>+BL15+BE15+AX15+AQ15+AJ15+AC15+V15+O15</f>
        <v>-161026.41340855812</v>
      </c>
    </row>
    <row r="16" spans="2:67" x14ac:dyDescent="0.35">
      <c r="B16" s="5" t="s">
        <v>47</v>
      </c>
      <c r="C16" s="6">
        <v>1850</v>
      </c>
      <c r="D16" s="7" t="s">
        <v>48</v>
      </c>
      <c r="E16" s="8">
        <v>25</v>
      </c>
      <c r="F16" s="8">
        <v>40</v>
      </c>
      <c r="G16" s="14">
        <v>45</v>
      </c>
      <c r="H16" s="10">
        <v>40</v>
      </c>
      <c r="I16" s="10">
        <v>30</v>
      </c>
      <c r="J16" s="11">
        <v>10291621.949999999</v>
      </c>
      <c r="K16" s="11">
        <v>-230608.45085896953</v>
      </c>
      <c r="L16" s="11">
        <v>53632.703461111341</v>
      </c>
      <c r="M16" s="11">
        <v>-430665.39000000013</v>
      </c>
      <c r="N16" s="11">
        <v>66252.790000000008</v>
      </c>
      <c r="O16" s="11">
        <f t="shared" si="0"/>
        <v>187436.85260214191</v>
      </c>
      <c r="P16" s="11"/>
      <c r="Q16" s="11">
        <v>10139296.139999999</v>
      </c>
      <c r="R16" s="11">
        <v>-275309.53600259771</v>
      </c>
      <c r="S16" s="11">
        <v>5708.5970432483109</v>
      </c>
      <c r="T16" s="11">
        <v>-446156.10000000044</v>
      </c>
      <c r="U16" s="11">
        <v>6546.85</v>
      </c>
      <c r="V16" s="11">
        <f t="shared" si="1"/>
        <v>170008.31104065105</v>
      </c>
      <c r="W16" s="11"/>
      <c r="X16" s="11">
        <v>10124454.509999998</v>
      </c>
      <c r="Y16" s="11">
        <v>-304653.94465975574</v>
      </c>
      <c r="Z16" s="15">
        <v>23755.768545365587</v>
      </c>
      <c r="AA16" s="11">
        <v>-437289.96999999951</v>
      </c>
      <c r="AB16" s="15">
        <v>28253.47</v>
      </c>
      <c r="AC16" s="11">
        <f t="shared" si="2"/>
        <v>128138.3238856094</v>
      </c>
      <c r="AD16" s="11"/>
      <c r="AE16" s="11">
        <v>10067088.149999999</v>
      </c>
      <c r="AF16" s="11">
        <v>-298444.9336551975</v>
      </c>
      <c r="AG16" s="11">
        <v>23765.97</v>
      </c>
      <c r="AH16" s="11">
        <v>-424365.41000000021</v>
      </c>
      <c r="AI16" s="11">
        <v>29486.94</v>
      </c>
      <c r="AJ16" s="11">
        <f t="shared" si="3"/>
        <v>120199.50634480268</v>
      </c>
      <c r="AK16" s="11"/>
      <c r="AL16" s="11">
        <v>10001418.819999998</v>
      </c>
      <c r="AM16" s="11">
        <v>-288013.64154473657</v>
      </c>
      <c r="AN16" s="11">
        <v>33774.870556020272</v>
      </c>
      <c r="AO16" s="11">
        <v>-406593.65999999951</v>
      </c>
      <c r="AP16" s="11">
        <v>42978.930000000008</v>
      </c>
      <c r="AQ16" s="11">
        <f t="shared" si="4"/>
        <v>109375.95901128321</v>
      </c>
      <c r="AR16" s="11"/>
      <c r="AS16" s="11">
        <v>10001418.819999998</v>
      </c>
      <c r="AT16" s="11">
        <v>-294922.76845786284</v>
      </c>
      <c r="AU16" s="11">
        <v>54301.255573374976</v>
      </c>
      <c r="AV16" s="11">
        <v>-384209.07999999978</v>
      </c>
      <c r="AW16" s="11">
        <v>68330.55</v>
      </c>
      <c r="AX16" s="11">
        <f t="shared" si="5"/>
        <v>75257.017115511931</v>
      </c>
      <c r="AY16" s="12"/>
      <c r="AZ16" s="11">
        <v>9796413.8999999985</v>
      </c>
      <c r="BA16" s="11">
        <v>-228429.76000000027</v>
      </c>
      <c r="BB16" s="11">
        <v>24737.21</v>
      </c>
      <c r="BC16" s="11">
        <v>-374684.35000000003</v>
      </c>
      <c r="BD16" s="11">
        <v>30782.309999999998</v>
      </c>
      <c r="BE16" s="11">
        <f t="shared" si="6"/>
        <v>140209.48999999976</v>
      </c>
      <c r="BF16" s="11"/>
      <c r="BG16" s="11">
        <v>9748428.4999999981</v>
      </c>
      <c r="BH16" s="11">
        <v>-284811.2407511592</v>
      </c>
      <c r="BI16" s="11">
        <v>34071.377413385359</v>
      </c>
      <c r="BJ16" s="11">
        <v>-361930.55427543633</v>
      </c>
      <c r="BK16" s="11">
        <v>42874.072308849565</v>
      </c>
      <c r="BL16" s="11">
        <f t="shared" si="7"/>
        <v>68316.618628812954</v>
      </c>
      <c r="BM16" s="12"/>
      <c r="BN16" s="13">
        <f>+BL16+BE16+AX16+AQ16+AJ16+AC16+V16+O16</f>
        <v>998942.07862881292</v>
      </c>
    </row>
    <row r="17" spans="2:66" x14ac:dyDescent="0.35">
      <c r="B17" s="5" t="s">
        <v>49</v>
      </c>
      <c r="C17" s="6">
        <v>1855</v>
      </c>
      <c r="D17" s="7" t="s">
        <v>50</v>
      </c>
      <c r="E17" s="8">
        <v>50</v>
      </c>
      <c r="F17" s="8">
        <v>60</v>
      </c>
      <c r="G17" s="14">
        <v>75</v>
      </c>
      <c r="H17" s="10">
        <v>40</v>
      </c>
      <c r="I17" s="10">
        <v>50</v>
      </c>
      <c r="J17" s="11">
        <v>1923715.81</v>
      </c>
      <c r="K17" s="11">
        <v>-49992.831629813067</v>
      </c>
      <c r="L17" s="11"/>
      <c r="M17" s="11">
        <v>-28733.210000000021</v>
      </c>
      <c r="N17" s="11"/>
      <c r="O17" s="11">
        <f t="shared" si="0"/>
        <v>-21259.621629813046</v>
      </c>
      <c r="P17" s="11"/>
      <c r="Q17" s="11">
        <v>1923715.81</v>
      </c>
      <c r="R17" s="11">
        <v>-66632.524197065679</v>
      </c>
      <c r="S17" s="11"/>
      <c r="T17" s="11">
        <v>-45034.149999999907</v>
      </c>
      <c r="U17" s="11"/>
      <c r="V17" s="11">
        <f t="shared" si="1"/>
        <v>-21598.374197065772</v>
      </c>
      <c r="W17" s="11"/>
      <c r="X17" s="11">
        <v>1923715.81</v>
      </c>
      <c r="Y17" s="11">
        <v>-66450.477334501862</v>
      </c>
      <c r="Z17" s="11"/>
      <c r="AA17" s="11">
        <v>-44911.120000000112</v>
      </c>
      <c r="AB17" s="11"/>
      <c r="AC17" s="11">
        <f t="shared" si="2"/>
        <v>-21539.35733450175</v>
      </c>
      <c r="AD17" s="11"/>
      <c r="AE17" s="11">
        <v>1923715.81</v>
      </c>
      <c r="AF17" s="11">
        <v>-66450.477334501804</v>
      </c>
      <c r="AG17" s="11"/>
      <c r="AH17" s="11">
        <v>-44911.110000000044</v>
      </c>
      <c r="AI17" s="11"/>
      <c r="AJ17" s="11">
        <f t="shared" si="3"/>
        <v>-21539.36733450176</v>
      </c>
      <c r="AK17" s="11"/>
      <c r="AL17" s="11">
        <v>1923715.81</v>
      </c>
      <c r="AM17" s="11">
        <v>-66450.477334501804</v>
      </c>
      <c r="AN17" s="11"/>
      <c r="AO17" s="11">
        <v>-44911.119999999995</v>
      </c>
      <c r="AP17" s="11"/>
      <c r="AQ17" s="11">
        <f t="shared" si="4"/>
        <v>-21539.357334501809</v>
      </c>
      <c r="AR17" s="11"/>
      <c r="AS17" s="11">
        <v>1923715.81</v>
      </c>
      <c r="AT17" s="11">
        <v>-66638.362169615575</v>
      </c>
      <c r="AU17" s="11"/>
      <c r="AV17" s="11">
        <v>-45034.170000000042</v>
      </c>
      <c r="AW17" s="11"/>
      <c r="AX17" s="11">
        <f t="shared" si="5"/>
        <v>-21604.192169615533</v>
      </c>
      <c r="AY17" s="12"/>
      <c r="AZ17" s="11">
        <v>1923715.81</v>
      </c>
      <c r="BA17" s="11">
        <v>-63726.530000000261</v>
      </c>
      <c r="BB17" s="11"/>
      <c r="BC17" s="11">
        <v>-44911.119999999879</v>
      </c>
      <c r="BD17" s="11"/>
      <c r="BE17" s="11">
        <f t="shared" si="6"/>
        <v>-18815.410000000382</v>
      </c>
      <c r="BF17" s="11"/>
      <c r="BG17" s="11">
        <v>1923715.81</v>
      </c>
      <c r="BH17" s="11">
        <v>-63727.088124685222</v>
      </c>
      <c r="BI17" s="11"/>
      <c r="BJ17" s="11">
        <v>-44911.123403111589</v>
      </c>
      <c r="BK17" s="11"/>
      <c r="BL17" s="11">
        <f t="shared" si="7"/>
        <v>-18815.964721573633</v>
      </c>
      <c r="BM17" s="12"/>
      <c r="BN17" s="13">
        <f t="shared" ref="BN17:BN31" si="9">+BL17+BE17+AX17+AQ17+AJ17+AC17+V17+O17</f>
        <v>-166711.64472157368</v>
      </c>
    </row>
    <row r="18" spans="2:66" ht="15" customHeight="1" x14ac:dyDescent="0.35">
      <c r="B18" s="5" t="s">
        <v>51</v>
      </c>
      <c r="C18" s="6">
        <v>1855</v>
      </c>
      <c r="D18" s="7" t="s">
        <v>52</v>
      </c>
      <c r="E18" s="8">
        <v>35</v>
      </c>
      <c r="F18" s="8">
        <v>40</v>
      </c>
      <c r="G18" s="14">
        <v>60</v>
      </c>
      <c r="H18" s="10">
        <v>35</v>
      </c>
      <c r="I18" s="10">
        <v>40</v>
      </c>
      <c r="J18" s="11">
        <v>5915544.1799999997</v>
      </c>
      <c r="K18" s="11">
        <v>-183348.33760063816</v>
      </c>
      <c r="L18" s="11"/>
      <c r="M18" s="11">
        <v>-102589.08000000007</v>
      </c>
      <c r="N18" s="11"/>
      <c r="O18" s="11">
        <f t="shared" si="0"/>
        <v>-80759.257600638084</v>
      </c>
      <c r="P18" s="11"/>
      <c r="Q18" s="11">
        <v>5915544.1799999997</v>
      </c>
      <c r="R18" s="11">
        <v>-214854.18174086185</v>
      </c>
      <c r="S18" s="11"/>
      <c r="T18" s="11">
        <v>-167421.89999999991</v>
      </c>
      <c r="U18" s="11"/>
      <c r="V18" s="11">
        <f t="shared" si="1"/>
        <v>-47432.281740861945</v>
      </c>
      <c r="W18" s="11"/>
      <c r="X18" s="11">
        <v>5915544.1799999997</v>
      </c>
      <c r="Y18" s="11">
        <v>-256976.95890192571</v>
      </c>
      <c r="Z18" s="11"/>
      <c r="AA18" s="11">
        <v>-167069.23000000021</v>
      </c>
      <c r="AB18" s="11"/>
      <c r="AC18" s="11">
        <f t="shared" si="2"/>
        <v>-89907.728901925497</v>
      </c>
      <c r="AD18" s="11"/>
      <c r="AE18" s="11">
        <v>5915544.1799999997</v>
      </c>
      <c r="AF18" s="11">
        <v>-236512.75890192133</v>
      </c>
      <c r="AG18" s="11"/>
      <c r="AH18" s="11">
        <v>-167069.1799999997</v>
      </c>
      <c r="AI18" s="11"/>
      <c r="AJ18" s="11">
        <f t="shared" si="3"/>
        <v>-69443.578901921632</v>
      </c>
      <c r="AK18" s="11"/>
      <c r="AL18" s="11">
        <v>5915544.1799999997</v>
      </c>
      <c r="AM18" s="11">
        <v>-227803.03543617576</v>
      </c>
      <c r="AN18" s="11"/>
      <c r="AO18" s="11">
        <v>-167069.21999999997</v>
      </c>
      <c r="AP18" s="11"/>
      <c r="AQ18" s="11">
        <f t="shared" si="4"/>
        <v>-60733.815436175792</v>
      </c>
      <c r="AR18" s="11"/>
      <c r="AS18" s="11">
        <v>5915544.1799999997</v>
      </c>
      <c r="AT18" s="11">
        <v>-227135.31741847703</v>
      </c>
      <c r="AU18" s="11"/>
      <c r="AV18" s="11">
        <v>-167526.91000000015</v>
      </c>
      <c r="AW18" s="11"/>
      <c r="AX18" s="11">
        <f t="shared" si="5"/>
        <v>-59608.407418476883</v>
      </c>
      <c r="AY18" s="12"/>
      <c r="AZ18" s="11">
        <v>5915544.1799999997</v>
      </c>
      <c r="BA18" s="11">
        <v>-143561.89999999944</v>
      </c>
      <c r="BB18" s="11"/>
      <c r="BC18" s="11">
        <v>-165936.44999999972</v>
      </c>
      <c r="BD18" s="11"/>
      <c r="BE18" s="11">
        <f t="shared" si="6"/>
        <v>22374.550000000279</v>
      </c>
      <c r="BF18" s="11"/>
      <c r="BG18" s="11">
        <v>5915544.1799999997</v>
      </c>
      <c r="BH18" s="11">
        <v>-267667.52252381109</v>
      </c>
      <c r="BI18" s="11"/>
      <c r="BJ18" s="11">
        <v>-165936.42649199069</v>
      </c>
      <c r="BK18" s="11"/>
      <c r="BL18" s="11">
        <f t="shared" si="7"/>
        <v>-101731.0960318204</v>
      </c>
      <c r="BM18" s="12"/>
      <c r="BN18" s="13">
        <f t="shared" si="9"/>
        <v>-487241.61603181995</v>
      </c>
    </row>
    <row r="19" spans="2:66" x14ac:dyDescent="0.35">
      <c r="B19" s="5" t="s">
        <v>53</v>
      </c>
      <c r="C19" s="6">
        <v>1860</v>
      </c>
      <c r="D19" s="7" t="s">
        <v>54</v>
      </c>
      <c r="E19" s="8">
        <v>5</v>
      </c>
      <c r="G19" s="8">
        <v>15</v>
      </c>
      <c r="H19" s="10">
        <v>12</v>
      </c>
      <c r="I19" s="10">
        <v>15</v>
      </c>
      <c r="J19" s="11">
        <v>3931917.0700000003</v>
      </c>
      <c r="K19" s="11">
        <v>-329046.37566043809</v>
      </c>
      <c r="L19" s="11"/>
      <c r="M19" s="11">
        <v>-131151.13999999966</v>
      </c>
      <c r="N19" s="11"/>
      <c r="O19" s="11">
        <f t="shared" si="0"/>
        <v>-197895.23566043843</v>
      </c>
      <c r="P19" s="11"/>
      <c r="Q19" s="11">
        <v>3931917.0700000003</v>
      </c>
      <c r="R19" s="11">
        <v>-441587.7106902157</v>
      </c>
      <c r="S19" s="11"/>
      <c r="T19" s="11">
        <v>-248051.52000000095</v>
      </c>
      <c r="U19" s="11"/>
      <c r="V19" s="11">
        <f t="shared" si="1"/>
        <v>-193536.19069021475</v>
      </c>
      <c r="W19" s="11"/>
      <c r="X19" s="11">
        <v>3931917.0700000003</v>
      </c>
      <c r="Y19" s="11">
        <v>-409655.73826726555</v>
      </c>
      <c r="Z19" s="11">
        <v>3965.7808794777911</v>
      </c>
      <c r="AA19" s="11">
        <v>-247071.22999999888</v>
      </c>
      <c r="AB19" s="11">
        <v>3385.2</v>
      </c>
      <c r="AC19" s="11">
        <f t="shared" si="2"/>
        <v>-162003.92738778889</v>
      </c>
      <c r="AD19" s="11"/>
      <c r="AE19" s="11">
        <v>3926081.4000000004</v>
      </c>
      <c r="AF19" s="11">
        <v>-243008.99777543498</v>
      </c>
      <c r="AG19" s="11">
        <v>9420.75</v>
      </c>
      <c r="AH19" s="11">
        <v>-246612.28000000017</v>
      </c>
      <c r="AI19" s="11">
        <v>7974.5800000000008</v>
      </c>
      <c r="AJ19" s="11">
        <f t="shared" si="3"/>
        <v>5049.4522245652042</v>
      </c>
      <c r="AK19" s="11"/>
      <c r="AL19" s="11">
        <v>3913871.99</v>
      </c>
      <c r="AM19" s="11">
        <v>-91566.96018852212</v>
      </c>
      <c r="AN19" s="11">
        <v>1232.5846415931549</v>
      </c>
      <c r="AO19" s="11">
        <v>-246203.17000000156</v>
      </c>
      <c r="AP19" s="11">
        <v>1099.51</v>
      </c>
      <c r="AQ19" s="11">
        <f t="shared" si="4"/>
        <v>154769.28445307259</v>
      </c>
      <c r="AR19" s="11"/>
      <c r="AS19" s="11">
        <v>3913871.99</v>
      </c>
      <c r="AT19" s="11">
        <v>-47268.494331507973</v>
      </c>
      <c r="AU19" s="11">
        <v>2195.9713923135118</v>
      </c>
      <c r="AV19" s="11">
        <v>-232835.18999999805</v>
      </c>
      <c r="AW19" s="11">
        <v>2141.29</v>
      </c>
      <c r="AX19" s="11">
        <f t="shared" si="5"/>
        <v>185621.37706080358</v>
      </c>
      <c r="AY19" s="12"/>
      <c r="AZ19" s="11">
        <v>3909590.22</v>
      </c>
      <c r="BA19" s="11">
        <v>-60693.344421509428</v>
      </c>
      <c r="BB19" s="11">
        <v>4498.1944215090552</v>
      </c>
      <c r="BC19" s="11">
        <v>-144700.66000000088</v>
      </c>
      <c r="BD19" s="11">
        <v>4169.47</v>
      </c>
      <c r="BE19" s="11">
        <f t="shared" si="6"/>
        <v>84336.040000000503</v>
      </c>
      <c r="BF19" s="11"/>
      <c r="BG19" s="11">
        <v>3904729.58</v>
      </c>
      <c r="BH19" s="11">
        <v>-53384.994802859845</v>
      </c>
      <c r="BI19" s="11">
        <v>2990.4500903969201</v>
      </c>
      <c r="BJ19" s="11">
        <v>-62721.805992269699</v>
      </c>
      <c r="BK19" s="11">
        <v>2915.9855617790422</v>
      </c>
      <c r="BL19" s="11">
        <f t="shared" si="7"/>
        <v>9411.2757180277258</v>
      </c>
      <c r="BM19" s="12"/>
      <c r="BN19" s="13">
        <f t="shared" si="9"/>
        <v>-114247.92428197246</v>
      </c>
    </row>
    <row r="20" spans="2:66" x14ac:dyDescent="0.35">
      <c r="B20" s="5" t="s">
        <v>55</v>
      </c>
      <c r="C20" s="6">
        <v>1860</v>
      </c>
      <c r="D20" s="7" t="s">
        <v>56</v>
      </c>
      <c r="E20" s="8">
        <v>5</v>
      </c>
      <c r="G20" s="8">
        <v>15</v>
      </c>
      <c r="H20" s="10">
        <v>12</v>
      </c>
      <c r="I20" s="10">
        <v>15</v>
      </c>
      <c r="J20" s="11">
        <v>1032001.24</v>
      </c>
      <c r="K20" s="11">
        <v>-81913.861685927201</v>
      </c>
      <c r="L20" s="11"/>
      <c r="M20" s="11">
        <v>-45400.869999999995</v>
      </c>
      <c r="N20" s="11"/>
      <c r="O20" s="11">
        <f t="shared" si="0"/>
        <v>-36512.991685927205</v>
      </c>
      <c r="P20" s="11"/>
      <c r="Q20" s="11">
        <v>1032001.24</v>
      </c>
      <c r="R20" s="11">
        <v>-109148.44536470604</v>
      </c>
      <c r="S20" s="11"/>
      <c r="T20" s="11">
        <v>-67573.559999999939</v>
      </c>
      <c r="U20" s="11"/>
      <c r="V20" s="11">
        <f t="shared" si="1"/>
        <v>-41574.885364706104</v>
      </c>
      <c r="W20" s="11"/>
      <c r="X20" s="11">
        <v>1032001.24</v>
      </c>
      <c r="Y20" s="11">
        <v>-104376.48253545124</v>
      </c>
      <c r="Z20" s="11">
        <v>380.42593695963018</v>
      </c>
      <c r="AA20" s="11">
        <v>-67296.069999999934</v>
      </c>
      <c r="AB20" s="11">
        <v>312.14</v>
      </c>
      <c r="AC20" s="11">
        <f t="shared" si="2"/>
        <v>-37012.126598491683</v>
      </c>
      <c r="AD20" s="11"/>
      <c r="AE20" s="11">
        <v>1030314.34</v>
      </c>
      <c r="AF20" s="11">
        <v>-97717.678388409317</v>
      </c>
      <c r="AG20" s="11">
        <v>6362.75</v>
      </c>
      <c r="AH20" s="11">
        <v>-66746.220000000088</v>
      </c>
      <c r="AI20" s="11">
        <v>5150.38</v>
      </c>
      <c r="AJ20" s="11">
        <f t="shared" si="3"/>
        <v>-29759.088388409225</v>
      </c>
      <c r="AK20" s="11"/>
      <c r="AL20" s="11">
        <v>1014040.8099999999</v>
      </c>
      <c r="AM20" s="11">
        <v>-68265.620453458047</v>
      </c>
      <c r="AN20" s="11"/>
      <c r="AO20" s="11">
        <v>-66210.469999999972</v>
      </c>
      <c r="AP20" s="11"/>
      <c r="AQ20" s="11">
        <f t="shared" si="4"/>
        <v>-2055.1504534580745</v>
      </c>
      <c r="AR20" s="11"/>
      <c r="AS20" s="11">
        <v>1014040.8099999999</v>
      </c>
      <c r="AT20" s="11">
        <v>-23645.203156937925</v>
      </c>
      <c r="AU20" s="15">
        <v>2845.6656479303142</v>
      </c>
      <c r="AV20" s="11">
        <v>-64403.900000000125</v>
      </c>
      <c r="AW20" s="15">
        <v>2399.89</v>
      </c>
      <c r="AX20" s="11">
        <f t="shared" si="5"/>
        <v>41204.472490992513</v>
      </c>
      <c r="AY20" s="12"/>
      <c r="AZ20" s="11">
        <v>1009435.1699999999</v>
      </c>
      <c r="BA20" s="11">
        <v>-33716.930000000037</v>
      </c>
      <c r="BB20" s="15">
        <v>5656.89</v>
      </c>
      <c r="BC20" s="11">
        <v>-61346.15999999996</v>
      </c>
      <c r="BD20" s="15">
        <v>4446.7</v>
      </c>
      <c r="BE20" s="11">
        <f t="shared" si="6"/>
        <v>28839.419999999925</v>
      </c>
      <c r="BF20" s="11"/>
      <c r="BG20" s="11">
        <v>1000953.3799999999</v>
      </c>
      <c r="BH20" s="11">
        <v>-31208.548714592256</v>
      </c>
      <c r="BI20" s="15">
        <v>4365.4150827485328</v>
      </c>
      <c r="BJ20" s="11">
        <v>-43294.019575033373</v>
      </c>
      <c r="BK20" s="15">
        <v>3681.5695514183362</v>
      </c>
      <c r="BL20" s="11">
        <f t="shared" si="7"/>
        <v>12769.31639177131</v>
      </c>
      <c r="BM20" s="12"/>
      <c r="BN20" s="13">
        <f t="shared" si="9"/>
        <v>-64101.033608228543</v>
      </c>
    </row>
    <row r="21" spans="2:66" x14ac:dyDescent="0.35">
      <c r="B21" s="5" t="s">
        <v>57</v>
      </c>
      <c r="C21" s="6">
        <v>1860</v>
      </c>
      <c r="D21" s="7" t="s">
        <v>58</v>
      </c>
      <c r="E21" s="8">
        <v>15</v>
      </c>
      <c r="F21" s="8"/>
      <c r="G21" s="14">
        <v>20</v>
      </c>
      <c r="H21" s="10">
        <v>12</v>
      </c>
      <c r="I21" s="10">
        <v>15</v>
      </c>
      <c r="J21" s="11">
        <v>14700</v>
      </c>
      <c r="K21" s="11">
        <v>-1211.33</v>
      </c>
      <c r="L21" s="11"/>
      <c r="M21" s="11">
        <v>-498.68000000000029</v>
      </c>
      <c r="N21" s="11"/>
      <c r="O21" s="11">
        <f t="shared" si="0"/>
        <v>-712.64999999999964</v>
      </c>
      <c r="P21" s="11"/>
      <c r="Q21" s="11">
        <v>14700</v>
      </c>
      <c r="R21" s="11">
        <v>-1612.1800000000003</v>
      </c>
      <c r="S21" s="11"/>
      <c r="T21" s="11">
        <v>-933.57999999999993</v>
      </c>
      <c r="U21" s="11"/>
      <c r="V21" s="11">
        <f t="shared" si="1"/>
        <v>-678.60000000000036</v>
      </c>
      <c r="W21" s="11"/>
      <c r="X21" s="11">
        <v>14700</v>
      </c>
      <c r="Y21" s="11">
        <v>-1607.7700000000004</v>
      </c>
      <c r="Z21" s="11"/>
      <c r="AA21" s="11">
        <v>-931.02000000000044</v>
      </c>
      <c r="AB21" s="11"/>
      <c r="AC21" s="11">
        <f t="shared" si="2"/>
        <v>-676.75</v>
      </c>
      <c r="AD21" s="11"/>
      <c r="AE21" s="11">
        <v>14700</v>
      </c>
      <c r="AF21" s="11">
        <v>-1189.3099999999995</v>
      </c>
      <c r="AG21" s="11"/>
      <c r="AH21" s="11">
        <v>-931.01999999999862</v>
      </c>
      <c r="AI21" s="11"/>
      <c r="AJ21" s="11">
        <f t="shared" si="3"/>
        <v>-258.29000000000087</v>
      </c>
      <c r="AK21" s="11"/>
      <c r="AL21" s="11">
        <v>14700</v>
      </c>
      <c r="AM21" s="11">
        <v>0</v>
      </c>
      <c r="AN21" s="11"/>
      <c r="AO21" s="11">
        <v>-931.03000000000065</v>
      </c>
      <c r="AP21" s="11"/>
      <c r="AQ21" s="11">
        <f t="shared" si="4"/>
        <v>931.03000000000065</v>
      </c>
      <c r="AR21" s="11"/>
      <c r="AS21" s="11">
        <v>14700</v>
      </c>
      <c r="AT21" s="11">
        <v>0</v>
      </c>
      <c r="AU21" s="11"/>
      <c r="AV21" s="11">
        <v>-933.56999999999971</v>
      </c>
      <c r="AW21" s="11"/>
      <c r="AX21" s="11">
        <f t="shared" si="5"/>
        <v>933.56999999999971</v>
      </c>
      <c r="AY21" s="12"/>
      <c r="AZ21" s="11">
        <v>14700</v>
      </c>
      <c r="BA21" s="11">
        <v>0</v>
      </c>
      <c r="BB21" s="11"/>
      <c r="BC21" s="11">
        <v>-461.69000000000051</v>
      </c>
      <c r="BD21" s="11"/>
      <c r="BE21" s="11">
        <f t="shared" si="6"/>
        <v>461.69000000000051</v>
      </c>
      <c r="BF21" s="11"/>
      <c r="BG21" s="11">
        <v>14700</v>
      </c>
      <c r="BH21" s="11">
        <v>0</v>
      </c>
      <c r="BI21" s="11"/>
      <c r="BJ21" s="11">
        <v>0</v>
      </c>
      <c r="BK21" s="11"/>
      <c r="BL21" s="11">
        <f t="shared" si="7"/>
        <v>0</v>
      </c>
      <c r="BM21" s="12"/>
      <c r="BN21" s="13">
        <f t="shared" si="9"/>
        <v>0</v>
      </c>
    </row>
    <row r="22" spans="2:66" x14ac:dyDescent="0.35">
      <c r="B22" s="5" t="s">
        <v>59</v>
      </c>
      <c r="C22" s="6">
        <v>1860</v>
      </c>
      <c r="D22" s="7" t="s">
        <v>60</v>
      </c>
      <c r="E22" s="8">
        <v>15</v>
      </c>
      <c r="G22" s="8">
        <v>30</v>
      </c>
      <c r="H22" s="10">
        <v>12</v>
      </c>
      <c r="I22" s="10">
        <v>25</v>
      </c>
      <c r="J22" s="11">
        <v>307772.89</v>
      </c>
      <c r="K22" s="11">
        <v>-19098.857732320255</v>
      </c>
      <c r="L22" s="11"/>
      <c r="M22" s="11">
        <v>-5058.7899999999972</v>
      </c>
      <c r="N22" s="11"/>
      <c r="O22" s="11">
        <f t="shared" si="0"/>
        <v>-14040.067732320258</v>
      </c>
      <c r="P22" s="11"/>
      <c r="Q22" s="11">
        <v>307772.89</v>
      </c>
      <c r="R22" s="11">
        <v>-28196.261761561298</v>
      </c>
      <c r="S22" s="11"/>
      <c r="T22" s="11">
        <v>-12108.23</v>
      </c>
      <c r="U22" s="11"/>
      <c r="V22" s="11">
        <f t="shared" si="1"/>
        <v>-16088.031761561298</v>
      </c>
      <c r="W22" s="11"/>
      <c r="X22" s="11">
        <v>307772.89</v>
      </c>
      <c r="Y22" s="11">
        <v>-28291.917604361777</v>
      </c>
      <c r="Z22" s="11"/>
      <c r="AA22" s="11">
        <v>-12075.14</v>
      </c>
      <c r="AB22" s="11"/>
      <c r="AC22" s="11">
        <f t="shared" si="2"/>
        <v>-16216.777604361778</v>
      </c>
      <c r="AD22" s="11"/>
      <c r="AE22" s="11">
        <v>307772.89</v>
      </c>
      <c r="AF22" s="11">
        <v>-27767.670299519581</v>
      </c>
      <c r="AG22" s="11"/>
      <c r="AH22" s="11">
        <v>-12075.149999999994</v>
      </c>
      <c r="AI22" s="11"/>
      <c r="AJ22" s="11">
        <f t="shared" si="3"/>
        <v>-15692.520299519587</v>
      </c>
      <c r="AK22" s="11"/>
      <c r="AL22" s="11">
        <v>307772.89</v>
      </c>
      <c r="AM22" s="11">
        <v>-28059.744518170482</v>
      </c>
      <c r="AN22" s="11"/>
      <c r="AO22" s="11">
        <v>-12075.130000000005</v>
      </c>
      <c r="AP22" s="11"/>
      <c r="AQ22" s="11">
        <f t="shared" si="4"/>
        <v>-15984.614518170478</v>
      </c>
      <c r="AR22" s="11"/>
      <c r="AS22" s="11">
        <v>307772.89</v>
      </c>
      <c r="AT22" s="11">
        <v>-16929.698084066622</v>
      </c>
      <c r="AU22" s="11"/>
      <c r="AV22" s="11">
        <v>-12108.229999999996</v>
      </c>
      <c r="AW22" s="11"/>
      <c r="AX22" s="11">
        <f t="shared" si="5"/>
        <v>-4821.468084066626</v>
      </c>
      <c r="AY22" s="12"/>
      <c r="AZ22" s="11">
        <v>307772.89</v>
      </c>
      <c r="BA22" s="11">
        <v>-25138.839999999997</v>
      </c>
      <c r="BB22" s="11"/>
      <c r="BC22" s="11">
        <v>-12075.1394</v>
      </c>
      <c r="BD22" s="11"/>
      <c r="BE22" s="11">
        <f t="shared" si="6"/>
        <v>-13063.700599999996</v>
      </c>
      <c r="BF22" s="11"/>
      <c r="BG22" s="11">
        <v>307772.89</v>
      </c>
      <c r="BH22" s="11">
        <v>-25139.294059548178</v>
      </c>
      <c r="BI22" s="11"/>
      <c r="BJ22" s="11">
        <v>-12075.139979879299</v>
      </c>
      <c r="BK22" s="11"/>
      <c r="BL22" s="11">
        <f t="shared" si="7"/>
        <v>-13064.154079668879</v>
      </c>
      <c r="BM22" s="12"/>
      <c r="BN22" s="13">
        <f t="shared" si="9"/>
        <v>-108971.3346796689</v>
      </c>
    </row>
    <row r="23" spans="2:66" x14ac:dyDescent="0.35">
      <c r="B23" s="5" t="s">
        <v>59</v>
      </c>
      <c r="C23" s="6">
        <v>1860</v>
      </c>
      <c r="D23" s="7" t="s">
        <v>60</v>
      </c>
      <c r="E23" s="8">
        <v>15</v>
      </c>
      <c r="G23" s="8">
        <v>30</v>
      </c>
      <c r="H23" s="10">
        <v>30</v>
      </c>
      <c r="I23" s="10">
        <v>25</v>
      </c>
      <c r="J23" s="11">
        <v>707931.92999999993</v>
      </c>
      <c r="K23" s="11">
        <v>-22363.194777562036</v>
      </c>
      <c r="L23" s="11"/>
      <c r="M23" s="11">
        <v>-28651.919999999998</v>
      </c>
      <c r="N23" s="11"/>
      <c r="O23" s="11">
        <f t="shared" si="0"/>
        <v>6288.7252224379627</v>
      </c>
      <c r="P23" s="11"/>
      <c r="Q23" s="11">
        <v>707931.92999999993</v>
      </c>
      <c r="R23" s="11">
        <v>-29767.752186905796</v>
      </c>
      <c r="S23" s="11"/>
      <c r="T23" s="11">
        <v>-37021.860000000015</v>
      </c>
      <c r="U23" s="11"/>
      <c r="V23" s="11">
        <f t="shared" si="1"/>
        <v>7254.1078130942187</v>
      </c>
      <c r="W23" s="11"/>
      <c r="X23" s="11">
        <v>707931.92999999993</v>
      </c>
      <c r="Y23" s="11">
        <v>-29710.301925443648</v>
      </c>
      <c r="Z23" s="11">
        <v>552.79758616575884</v>
      </c>
      <c r="AA23" s="11">
        <v>-36836.129999999968</v>
      </c>
      <c r="AB23" s="11">
        <v>597.13000000000011</v>
      </c>
      <c r="AC23" s="11">
        <f t="shared" si="2"/>
        <v>7081.4956607220811</v>
      </c>
      <c r="AD23" s="11"/>
      <c r="AE23" s="11">
        <v>705626.97</v>
      </c>
      <c r="AF23" s="11">
        <v>-29297.081625605078</v>
      </c>
      <c r="AG23" s="11">
        <v>3204.95</v>
      </c>
      <c r="AH23" s="11">
        <v>-36552.320000000007</v>
      </c>
      <c r="AI23" s="11">
        <v>3525.47</v>
      </c>
      <c r="AJ23" s="11">
        <f t="shared" si="3"/>
        <v>6934.7183743949281</v>
      </c>
      <c r="AK23" s="11"/>
      <c r="AL23" s="11">
        <v>695700.96</v>
      </c>
      <c r="AM23" s="11">
        <v>-29384.135877439065</v>
      </c>
      <c r="AN23" s="11">
        <v>117.93367423295884</v>
      </c>
      <c r="AO23" s="11">
        <v>-36330.739999999991</v>
      </c>
      <c r="AP23" s="11">
        <v>131.22</v>
      </c>
      <c r="AQ23" s="11">
        <f t="shared" si="4"/>
        <v>6933.3177967938827</v>
      </c>
      <c r="AR23" s="11"/>
      <c r="AS23" s="11">
        <v>695700.96</v>
      </c>
      <c r="AT23" s="11">
        <v>-22605.317432591775</v>
      </c>
      <c r="AU23" s="11">
        <v>1936.8425651487173</v>
      </c>
      <c r="AV23" s="11">
        <v>-35864.159999999967</v>
      </c>
      <c r="AW23" s="11">
        <v>2323.13</v>
      </c>
      <c r="AX23" s="11">
        <f t="shared" si="5"/>
        <v>12872.55513255691</v>
      </c>
      <c r="AY23" s="12"/>
      <c r="AZ23" s="11">
        <v>689855.04</v>
      </c>
      <c r="BA23" s="11">
        <v>-26713.367659081312</v>
      </c>
      <c r="BB23" s="11">
        <v>7320.8476590812952</v>
      </c>
      <c r="BC23" s="11">
        <v>-34302.060600000012</v>
      </c>
      <c r="BD23" s="11">
        <v>8411.89</v>
      </c>
      <c r="BE23" s="11">
        <f t="shared" si="6"/>
        <v>6497.6505999999936</v>
      </c>
      <c r="BF23" s="11"/>
      <c r="BG23" s="11">
        <v>673272.52</v>
      </c>
      <c r="BH23" s="11">
        <v>-26112.583441294224</v>
      </c>
      <c r="BI23" s="11">
        <v>1866.8378540348081</v>
      </c>
      <c r="BJ23" s="11">
        <v>-33043.30116311973</v>
      </c>
      <c r="BK23" s="11">
        <v>2239.1634208590831</v>
      </c>
      <c r="BL23" s="11">
        <f t="shared" si="7"/>
        <v>6558.392155001231</v>
      </c>
      <c r="BM23" s="12"/>
      <c r="BN23" s="13">
        <f t="shared" si="9"/>
        <v>60420.962755001208</v>
      </c>
    </row>
    <row r="24" spans="2:66" x14ac:dyDescent="0.35">
      <c r="B24" s="5" t="s">
        <v>61</v>
      </c>
      <c r="C24" s="6">
        <v>1908</v>
      </c>
      <c r="D24" s="7" t="s">
        <v>62</v>
      </c>
      <c r="E24" s="8" t="s">
        <v>63</v>
      </c>
      <c r="G24" s="8"/>
      <c r="H24" s="10">
        <v>20</v>
      </c>
      <c r="I24" s="10">
        <v>25</v>
      </c>
      <c r="J24" s="11">
        <v>610879.21</v>
      </c>
      <c r="K24" s="11">
        <v>-24976.870128348848</v>
      </c>
      <c r="L24" s="11"/>
      <c r="M24" s="11">
        <v>-15992.059999999998</v>
      </c>
      <c r="N24" s="11"/>
      <c r="O24" s="11">
        <f t="shared" si="0"/>
        <v>-8984.8101283488504</v>
      </c>
      <c r="P24" s="11"/>
      <c r="Q24" s="11">
        <v>610879.21</v>
      </c>
      <c r="R24" s="11">
        <v>-33241.943516275205</v>
      </c>
      <c r="S24" s="11"/>
      <c r="T24" s="11">
        <v>-24042.440000000002</v>
      </c>
      <c r="U24" s="11"/>
      <c r="V24" s="11">
        <f t="shared" si="1"/>
        <v>-9199.5035162752029</v>
      </c>
      <c r="W24" s="11"/>
      <c r="X24" s="11">
        <v>610879.21</v>
      </c>
      <c r="Y24" s="11">
        <v>-33151.118533990288</v>
      </c>
      <c r="Z24" s="11"/>
      <c r="AA24" s="11">
        <v>-23976.75999999998</v>
      </c>
      <c r="AB24" s="11"/>
      <c r="AC24" s="11">
        <f t="shared" si="2"/>
        <v>-9174.3585339903075</v>
      </c>
      <c r="AD24" s="11"/>
      <c r="AE24" s="11">
        <v>610879.21</v>
      </c>
      <c r="AF24" s="11">
        <v>-33151.118533990288</v>
      </c>
      <c r="AG24" s="11"/>
      <c r="AH24" s="11">
        <v>-23824.250000000029</v>
      </c>
      <c r="AI24" s="11"/>
      <c r="AJ24" s="11">
        <f t="shared" si="3"/>
        <v>-9326.8685339902586</v>
      </c>
      <c r="AK24" s="11"/>
      <c r="AL24" s="11">
        <v>610879.21</v>
      </c>
      <c r="AM24" s="11">
        <v>-33151.118533990288</v>
      </c>
      <c r="AN24" s="11"/>
      <c r="AO24" s="11">
        <v>-23824.249999999971</v>
      </c>
      <c r="AP24" s="11"/>
      <c r="AQ24" s="11">
        <f t="shared" si="4"/>
        <v>-9326.8685339903168</v>
      </c>
      <c r="AR24" s="11"/>
      <c r="AS24" s="11">
        <v>610879.21</v>
      </c>
      <c r="AT24" s="11">
        <v>-33259.520753405115</v>
      </c>
      <c r="AU24" s="11"/>
      <c r="AV24" s="11">
        <v>-23889.5</v>
      </c>
      <c r="AW24" s="11"/>
      <c r="AX24" s="11">
        <f t="shared" si="5"/>
        <v>-9370.0207534051151</v>
      </c>
      <c r="AY24" s="12"/>
      <c r="AZ24" s="11">
        <v>610879.21</v>
      </c>
      <c r="BA24" s="11">
        <v>-31792.919999999984</v>
      </c>
      <c r="BB24" s="11"/>
      <c r="BC24" s="11">
        <v>-23824.250000000058</v>
      </c>
      <c r="BD24" s="11"/>
      <c r="BE24" s="11">
        <f t="shared" si="6"/>
        <v>-7968.6699999999255</v>
      </c>
      <c r="BF24" s="11"/>
      <c r="BG24" s="11">
        <v>610879.21</v>
      </c>
      <c r="BH24" s="11">
        <v>-31792.90826953738</v>
      </c>
      <c r="BI24" s="11"/>
      <c r="BJ24" s="11">
        <v>-23824.238314573071</v>
      </c>
      <c r="BK24" s="11"/>
      <c r="BL24" s="11">
        <f t="shared" si="7"/>
        <v>-7968.669954964309</v>
      </c>
      <c r="BM24" s="12"/>
      <c r="BN24" s="13">
        <f t="shared" si="9"/>
        <v>-71319.769954964286</v>
      </c>
    </row>
    <row r="25" spans="2:66" x14ac:dyDescent="0.35">
      <c r="B25" s="5" t="s">
        <v>64</v>
      </c>
      <c r="C25" s="6">
        <v>1908</v>
      </c>
      <c r="D25" s="7" t="s">
        <v>65</v>
      </c>
      <c r="E25" s="8" t="s">
        <v>63</v>
      </c>
      <c r="F25" s="8"/>
      <c r="G25" s="14"/>
      <c r="H25" s="10">
        <v>5</v>
      </c>
      <c r="I25" s="10">
        <v>15</v>
      </c>
      <c r="J25" s="11">
        <v>28608</v>
      </c>
      <c r="K25" s="11">
        <v>-4874.8824494259143</v>
      </c>
      <c r="L25" s="11"/>
      <c r="M25" s="11">
        <v>-344.43000000000029</v>
      </c>
      <c r="N25" s="11"/>
      <c r="O25" s="11">
        <f t="shared" si="0"/>
        <v>-4530.452449425914</v>
      </c>
      <c r="P25" s="11"/>
      <c r="Q25" s="11">
        <v>28608</v>
      </c>
      <c r="R25" s="11">
        <v>-6488.0253690541285</v>
      </c>
      <c r="S25" s="11"/>
      <c r="T25" s="11">
        <v>-1779.6899999999996</v>
      </c>
      <c r="U25" s="11"/>
      <c r="V25" s="11">
        <f t="shared" si="1"/>
        <v>-4708.3353690541289</v>
      </c>
      <c r="W25" s="11"/>
      <c r="X25" s="11">
        <v>28608</v>
      </c>
      <c r="Y25" s="11">
        <v>-6470.2985237834873</v>
      </c>
      <c r="Z25" s="11"/>
      <c r="AA25" s="11">
        <v>-1774.83</v>
      </c>
      <c r="AB25" s="11"/>
      <c r="AC25" s="11">
        <f t="shared" si="2"/>
        <v>-4695.4685237834874</v>
      </c>
      <c r="AD25" s="11"/>
      <c r="AE25" s="11">
        <v>28608</v>
      </c>
      <c r="AF25" s="11">
        <v>-6483.59365773647</v>
      </c>
      <c r="AG25" s="11"/>
      <c r="AH25" s="11">
        <v>-1774.83</v>
      </c>
      <c r="AI25" s="11"/>
      <c r="AJ25" s="11">
        <f t="shared" si="3"/>
        <v>-4708.7636577364701</v>
      </c>
      <c r="AK25" s="11"/>
      <c r="AL25" s="11">
        <v>28608</v>
      </c>
      <c r="AM25" s="11">
        <v>0</v>
      </c>
      <c r="AN25" s="11"/>
      <c r="AO25" s="11">
        <v>-1774.83</v>
      </c>
      <c r="AP25" s="11"/>
      <c r="AQ25" s="11">
        <f t="shared" si="4"/>
        <v>1774.83</v>
      </c>
      <c r="AR25" s="11"/>
      <c r="AS25" s="11">
        <v>28608</v>
      </c>
      <c r="AT25" s="11">
        <v>0</v>
      </c>
      <c r="AU25" s="11"/>
      <c r="AV25" s="11">
        <v>-1779.6900000000005</v>
      </c>
      <c r="AW25" s="11"/>
      <c r="AX25" s="11">
        <f t="shared" si="5"/>
        <v>1779.6900000000005</v>
      </c>
      <c r="AY25" s="12"/>
      <c r="AZ25" s="11">
        <v>28608</v>
      </c>
      <c r="BA25" s="11">
        <v>0</v>
      </c>
      <c r="BB25" s="11"/>
      <c r="BC25" s="11">
        <v>-1774.8299999999981</v>
      </c>
      <c r="BD25" s="11"/>
      <c r="BE25" s="11">
        <f t="shared" si="6"/>
        <v>1774.8299999999981</v>
      </c>
      <c r="BF25" s="11"/>
      <c r="BG25" s="11">
        <v>28608</v>
      </c>
      <c r="BH25" s="11">
        <v>0</v>
      </c>
      <c r="BI25" s="11"/>
      <c r="BJ25" s="11">
        <v>-1774.8318298027625</v>
      </c>
      <c r="BK25" s="11"/>
      <c r="BL25" s="11">
        <f t="shared" si="7"/>
        <v>1774.8318298027625</v>
      </c>
      <c r="BM25" s="12"/>
      <c r="BN25" s="13">
        <f t="shared" si="9"/>
        <v>-11538.838170197239</v>
      </c>
    </row>
    <row r="26" spans="2:66" x14ac:dyDescent="0.35">
      <c r="B26" s="5" t="s">
        <v>64</v>
      </c>
      <c r="C26" s="6">
        <v>1908</v>
      </c>
      <c r="D26" s="7" t="s">
        <v>65</v>
      </c>
      <c r="E26" s="8" t="s">
        <v>63</v>
      </c>
      <c r="F26" s="8"/>
      <c r="G26" s="14"/>
      <c r="H26" s="10">
        <v>10</v>
      </c>
      <c r="I26" s="10">
        <v>15</v>
      </c>
      <c r="J26" s="11">
        <v>13096.2</v>
      </c>
      <c r="K26" s="11">
        <v>-998.76100404472982</v>
      </c>
      <c r="L26" s="11"/>
      <c r="M26" s="11">
        <v>-496.75</v>
      </c>
      <c r="N26" s="11"/>
      <c r="O26" s="11">
        <f t="shared" si="0"/>
        <v>-502.01100404472982</v>
      </c>
      <c r="P26" s="11"/>
      <c r="Q26" s="11">
        <v>13096.2</v>
      </c>
      <c r="R26" s="11">
        <v>-1329.2600999286224</v>
      </c>
      <c r="S26" s="11"/>
      <c r="T26" s="11">
        <v>-826.42000000000007</v>
      </c>
      <c r="U26" s="11"/>
      <c r="V26" s="11">
        <f t="shared" si="1"/>
        <v>-502.84009992862229</v>
      </c>
      <c r="W26" s="11"/>
      <c r="X26" s="11">
        <v>13096.2</v>
      </c>
      <c r="Y26" s="11">
        <v>-1325.6282417320963</v>
      </c>
      <c r="Z26" s="11"/>
      <c r="AA26" s="11">
        <v>-824.15999999999985</v>
      </c>
      <c r="AB26" s="11"/>
      <c r="AC26" s="11">
        <f t="shared" si="2"/>
        <v>-501.46824173209643</v>
      </c>
      <c r="AD26" s="11"/>
      <c r="AE26" s="11">
        <v>13096.2</v>
      </c>
      <c r="AF26" s="11">
        <v>-1325.6282417320963</v>
      </c>
      <c r="AG26" s="11"/>
      <c r="AH26" s="11">
        <v>-824.15999999999985</v>
      </c>
      <c r="AI26" s="11"/>
      <c r="AJ26" s="11">
        <f t="shared" si="3"/>
        <v>-501.46824173209643</v>
      </c>
      <c r="AK26" s="11"/>
      <c r="AL26" s="11">
        <v>13096.2</v>
      </c>
      <c r="AM26" s="11">
        <v>-1325.6282417320972</v>
      </c>
      <c r="AN26" s="11"/>
      <c r="AO26" s="11">
        <v>-824.15999999999985</v>
      </c>
      <c r="AP26" s="11"/>
      <c r="AQ26" s="11">
        <f t="shared" si="4"/>
        <v>-501.46824173209734</v>
      </c>
      <c r="AR26" s="11"/>
      <c r="AS26" s="11">
        <v>13096.2</v>
      </c>
      <c r="AT26" s="11">
        <v>-1327.4441708303584</v>
      </c>
      <c r="AU26" s="11"/>
      <c r="AV26" s="11">
        <v>-826.40999999999985</v>
      </c>
      <c r="AW26" s="11"/>
      <c r="AX26" s="11">
        <f t="shared" si="5"/>
        <v>-501.03417083035856</v>
      </c>
      <c r="AY26" s="12"/>
      <c r="AZ26" s="11">
        <v>13096.2</v>
      </c>
      <c r="BA26" s="11">
        <v>-1270.8899999999994</v>
      </c>
      <c r="BB26" s="11"/>
      <c r="BC26" s="11">
        <v>-824.16000000000076</v>
      </c>
      <c r="BD26" s="11"/>
      <c r="BE26" s="11">
        <f t="shared" si="6"/>
        <v>-446.72999999999865</v>
      </c>
      <c r="BF26" s="11"/>
      <c r="BG26" s="11">
        <v>13096.2</v>
      </c>
      <c r="BH26" s="11">
        <v>-1270.8952380952378</v>
      </c>
      <c r="BI26" s="11"/>
      <c r="BJ26" s="11">
        <v>-824.15554150863954</v>
      </c>
      <c r="BK26" s="11"/>
      <c r="BL26" s="11">
        <f t="shared" si="7"/>
        <v>-446.73969658659826</v>
      </c>
      <c r="BM26" s="12"/>
      <c r="BN26" s="13">
        <f t="shared" si="9"/>
        <v>-3903.7596965865978</v>
      </c>
    </row>
    <row r="27" spans="2:66" x14ac:dyDescent="0.35">
      <c r="B27" s="5" t="s">
        <v>66</v>
      </c>
      <c r="C27" s="6">
        <v>1908</v>
      </c>
      <c r="D27" s="7" t="s">
        <v>67</v>
      </c>
      <c r="E27" s="8" t="s">
        <v>63</v>
      </c>
      <c r="F27" s="8"/>
      <c r="G27" s="14"/>
      <c r="H27" s="10">
        <v>10</v>
      </c>
      <c r="I27" s="10">
        <v>25</v>
      </c>
      <c r="J27" s="11">
        <v>348691.98</v>
      </c>
      <c r="K27" s="11">
        <v>-26526.561162426675</v>
      </c>
      <c r="L27" s="11"/>
      <c r="M27" s="11">
        <v>-3074.8999999999942</v>
      </c>
      <c r="N27" s="11"/>
      <c r="O27" s="11">
        <f t="shared" si="0"/>
        <v>-23451.661162426681</v>
      </c>
      <c r="P27" s="11"/>
      <c r="Q27" s="11">
        <v>348691.98</v>
      </c>
      <c r="R27" s="11">
        <v>-35304.441401629694</v>
      </c>
      <c r="S27" s="11"/>
      <c r="T27" s="11">
        <v>-11817.440000000017</v>
      </c>
      <c r="U27" s="11"/>
      <c r="V27" s="11">
        <f t="shared" si="1"/>
        <v>-23487.001401629677</v>
      </c>
      <c r="W27" s="11"/>
      <c r="X27" s="11">
        <v>348691.98</v>
      </c>
      <c r="Y27" s="11">
        <v>-35207.981179220864</v>
      </c>
      <c r="Z27" s="11"/>
      <c r="AA27" s="11">
        <v>-11785.14999999998</v>
      </c>
      <c r="AB27" s="11"/>
      <c r="AC27" s="11">
        <f t="shared" si="2"/>
        <v>-23422.831179220884</v>
      </c>
      <c r="AD27" s="11"/>
      <c r="AE27" s="11">
        <v>348691.98</v>
      </c>
      <c r="AF27" s="11">
        <v>-35207.981179220864</v>
      </c>
      <c r="AG27" s="11"/>
      <c r="AH27" s="11">
        <v>-11785.150000000009</v>
      </c>
      <c r="AI27" s="11"/>
      <c r="AJ27" s="11">
        <f t="shared" si="3"/>
        <v>-23422.831179220855</v>
      </c>
      <c r="AK27" s="11"/>
      <c r="AL27" s="11">
        <v>348691.98</v>
      </c>
      <c r="AM27" s="11">
        <v>-34759.893954494531</v>
      </c>
      <c r="AN27" s="11"/>
      <c r="AO27" s="11">
        <v>-11785.150000000009</v>
      </c>
      <c r="AP27" s="11"/>
      <c r="AQ27" s="11">
        <f t="shared" si="4"/>
        <v>-22974.743954494523</v>
      </c>
      <c r="AR27" s="11"/>
      <c r="AS27" s="11">
        <v>348691.98</v>
      </c>
      <c r="AT27" s="11">
        <v>-34361.261123007367</v>
      </c>
      <c r="AU27" s="11"/>
      <c r="AV27" s="11">
        <v>-11817.440000000002</v>
      </c>
      <c r="AW27" s="11"/>
      <c r="AX27" s="11">
        <f t="shared" si="5"/>
        <v>-22543.821123007365</v>
      </c>
      <c r="AY27" s="12"/>
      <c r="AZ27" s="11">
        <v>348691.98</v>
      </c>
      <c r="BA27" s="11">
        <v>-26668.429999999993</v>
      </c>
      <c r="BB27" s="11"/>
      <c r="BC27" s="11">
        <v>-11785.149999999994</v>
      </c>
      <c r="BD27" s="11"/>
      <c r="BE27" s="11">
        <f t="shared" si="6"/>
        <v>-14883.279999999999</v>
      </c>
      <c r="BF27" s="11"/>
      <c r="BG27" s="11">
        <v>348691.98</v>
      </c>
      <c r="BH27" s="11">
        <v>-18456.818097888958</v>
      </c>
      <c r="BI27" s="11"/>
      <c r="BJ27" s="11">
        <v>-11785.161482217547</v>
      </c>
      <c r="BK27" s="11"/>
      <c r="BL27" s="11">
        <f t="shared" si="7"/>
        <v>-6671.6566156714107</v>
      </c>
      <c r="BM27" s="12"/>
      <c r="BN27" s="13">
        <f t="shared" si="9"/>
        <v>-160857.82661567139</v>
      </c>
    </row>
    <row r="28" spans="2:66" x14ac:dyDescent="0.35">
      <c r="B28" s="5" t="s">
        <v>68</v>
      </c>
      <c r="C28" s="6">
        <v>1930</v>
      </c>
      <c r="D28" s="7" t="s">
        <v>69</v>
      </c>
      <c r="E28" s="8">
        <v>5</v>
      </c>
      <c r="G28" s="8">
        <v>10</v>
      </c>
      <c r="H28" s="10">
        <v>5</v>
      </c>
      <c r="I28" s="10">
        <v>6</v>
      </c>
      <c r="J28" s="11">
        <v>3279.67</v>
      </c>
      <c r="K28" s="11">
        <v>-582.45628415300553</v>
      </c>
      <c r="L28" s="11"/>
      <c r="M28" s="11">
        <v>-346.34999999999991</v>
      </c>
      <c r="N28" s="11"/>
      <c r="O28" s="11">
        <f t="shared" si="0"/>
        <v>-236.10628415300562</v>
      </c>
      <c r="P28" s="11"/>
      <c r="Q28" s="11">
        <v>3279.67</v>
      </c>
      <c r="R28" s="11">
        <v>-775.19636363636391</v>
      </c>
      <c r="S28" s="11"/>
      <c r="T28" s="11">
        <v>-511.72</v>
      </c>
      <c r="U28" s="11"/>
      <c r="V28" s="11">
        <f t="shared" si="1"/>
        <v>-263.47636363636389</v>
      </c>
      <c r="W28" s="11"/>
      <c r="X28" s="11">
        <v>3279.67</v>
      </c>
      <c r="Y28" s="11">
        <v>-774.13735221063098</v>
      </c>
      <c r="Z28" s="11"/>
      <c r="AA28" s="11">
        <v>-510.33000000000015</v>
      </c>
      <c r="AB28" s="11"/>
      <c r="AC28" s="11">
        <f t="shared" si="2"/>
        <v>-263.80735221063082</v>
      </c>
      <c r="AD28" s="11"/>
      <c r="AE28" s="11">
        <v>3279.67</v>
      </c>
      <c r="AF28" s="11">
        <v>0</v>
      </c>
      <c r="AG28" s="11"/>
      <c r="AH28" s="11">
        <v>-510.31999999999971</v>
      </c>
      <c r="AI28" s="11"/>
      <c r="AJ28" s="11">
        <f t="shared" si="3"/>
        <v>510.31999999999971</v>
      </c>
      <c r="AK28" s="11"/>
      <c r="AL28" s="11">
        <v>3279.67</v>
      </c>
      <c r="AM28" s="11">
        <v>0</v>
      </c>
      <c r="AN28" s="11"/>
      <c r="AO28" s="11">
        <v>-253.07000000000016</v>
      </c>
      <c r="AP28" s="11"/>
      <c r="AQ28" s="11">
        <f t="shared" si="4"/>
        <v>253.07000000000016</v>
      </c>
      <c r="AR28" s="11"/>
      <c r="AS28" s="11">
        <v>3279.67</v>
      </c>
      <c r="AT28" s="11">
        <v>4.5474735088646412E-13</v>
      </c>
      <c r="AU28" s="11"/>
      <c r="AV28" s="11">
        <v>0</v>
      </c>
      <c r="AW28" s="11"/>
      <c r="AX28" s="11">
        <f t="shared" si="5"/>
        <v>4.5474735088646412E-13</v>
      </c>
      <c r="AY28" s="12"/>
      <c r="AZ28" s="11">
        <v>3279.67</v>
      </c>
      <c r="BA28" s="11">
        <v>0</v>
      </c>
      <c r="BB28" s="11"/>
      <c r="BC28" s="11">
        <v>0</v>
      </c>
      <c r="BD28" s="11"/>
      <c r="BE28" s="11">
        <f t="shared" si="6"/>
        <v>0</v>
      </c>
      <c r="BF28" s="11"/>
      <c r="BG28" s="11">
        <v>0</v>
      </c>
      <c r="BH28" s="11">
        <v>0</v>
      </c>
      <c r="BI28" s="11"/>
      <c r="BJ28" s="11">
        <v>0</v>
      </c>
      <c r="BK28" s="11"/>
      <c r="BL28" s="11">
        <f t="shared" si="7"/>
        <v>0</v>
      </c>
      <c r="BM28" s="12"/>
      <c r="BN28" s="13">
        <f t="shared" si="9"/>
        <v>0</v>
      </c>
    </row>
    <row r="29" spans="2:66" x14ac:dyDescent="0.35">
      <c r="B29" s="5" t="s">
        <v>70</v>
      </c>
      <c r="C29" s="6">
        <v>1930</v>
      </c>
      <c r="D29" s="7" t="s">
        <v>71</v>
      </c>
      <c r="E29" s="8">
        <v>5</v>
      </c>
      <c r="G29" s="8">
        <v>15</v>
      </c>
      <c r="H29" s="10">
        <v>5</v>
      </c>
      <c r="I29" s="10">
        <v>12</v>
      </c>
      <c r="J29" s="11">
        <v>126326.69</v>
      </c>
      <c r="K29" s="11">
        <v>-20843.945203640578</v>
      </c>
      <c r="L29" s="11"/>
      <c r="M29" s="11">
        <v>-778.4800000000032</v>
      </c>
      <c r="N29" s="11"/>
      <c r="O29" s="11">
        <f t="shared" si="0"/>
        <v>-20065.465203640575</v>
      </c>
      <c r="P29" s="11"/>
      <c r="Q29" s="11">
        <v>126326.69</v>
      </c>
      <c r="R29" s="11">
        <v>-26243.757506162321</v>
      </c>
      <c r="S29" s="11"/>
      <c r="T29" s="11">
        <v>-6213.109999999986</v>
      </c>
      <c r="U29" s="11"/>
      <c r="V29" s="11">
        <f t="shared" si="1"/>
        <v>-20030.647506162335</v>
      </c>
      <c r="W29" s="11"/>
      <c r="X29" s="11">
        <v>126326.69</v>
      </c>
      <c r="Y29" s="11">
        <v>-19204.333306234999</v>
      </c>
      <c r="Z29" s="11"/>
      <c r="AA29" s="11">
        <v>-6196.1399999999994</v>
      </c>
      <c r="AB29" s="11"/>
      <c r="AC29" s="11">
        <f t="shared" si="2"/>
        <v>-13008.193306235</v>
      </c>
      <c r="AD29" s="11"/>
      <c r="AE29" s="11">
        <v>126326.69</v>
      </c>
      <c r="AF29" s="11">
        <v>-13874.233983962098</v>
      </c>
      <c r="AG29" s="11"/>
      <c r="AH29" s="11">
        <v>-6196.1300000000047</v>
      </c>
      <c r="AI29" s="11"/>
      <c r="AJ29" s="11">
        <f t="shared" si="3"/>
        <v>-7678.1039839620935</v>
      </c>
      <c r="AK29" s="11"/>
      <c r="AL29" s="11">
        <v>126326.69</v>
      </c>
      <c r="AM29" s="11">
        <v>0</v>
      </c>
      <c r="AN29" s="11"/>
      <c r="AO29" s="11">
        <v>-6196.1299999999901</v>
      </c>
      <c r="AP29" s="11"/>
      <c r="AQ29" s="11">
        <f t="shared" si="4"/>
        <v>6196.1299999999901</v>
      </c>
      <c r="AR29" s="11"/>
      <c r="AS29" s="11">
        <v>126326.69</v>
      </c>
      <c r="AT29" s="11">
        <v>0</v>
      </c>
      <c r="AU29" s="11"/>
      <c r="AV29" s="11">
        <v>-6213.1100000000151</v>
      </c>
      <c r="AW29" s="11"/>
      <c r="AX29" s="11">
        <f t="shared" si="5"/>
        <v>6213.1100000000151</v>
      </c>
      <c r="AY29" s="12"/>
      <c r="AZ29" s="11">
        <v>126326.69</v>
      </c>
      <c r="BA29" s="11">
        <v>0</v>
      </c>
      <c r="BB29" s="11"/>
      <c r="BC29" s="11">
        <v>-6196.1299999999901</v>
      </c>
      <c r="BD29" s="11"/>
      <c r="BE29" s="11">
        <f t="shared" si="6"/>
        <v>6196.1299999999901</v>
      </c>
      <c r="BF29" s="11"/>
      <c r="BG29" s="11">
        <v>126326.69</v>
      </c>
      <c r="BH29" s="11">
        <v>0</v>
      </c>
      <c r="BI29" s="11"/>
      <c r="BJ29" s="11">
        <v>-6196.1362298546883</v>
      </c>
      <c r="BK29" s="11"/>
      <c r="BL29" s="11">
        <f t="shared" si="7"/>
        <v>6196.1362298546883</v>
      </c>
      <c r="BM29" s="12"/>
      <c r="BN29" s="13">
        <f t="shared" si="9"/>
        <v>-35980.90377014532</v>
      </c>
    </row>
    <row r="30" spans="2:66" x14ac:dyDescent="0.35">
      <c r="B30" s="5" t="s">
        <v>72</v>
      </c>
      <c r="C30" s="6">
        <v>1935</v>
      </c>
      <c r="D30" s="7" t="s">
        <v>73</v>
      </c>
      <c r="E30" s="8">
        <v>5</v>
      </c>
      <c r="G30" s="8">
        <v>10</v>
      </c>
      <c r="H30" s="10">
        <v>15</v>
      </c>
      <c r="I30" s="10">
        <v>10</v>
      </c>
      <c r="J30" s="11">
        <v>100700</v>
      </c>
      <c r="K30" s="11">
        <v>-5168.5945753033557</v>
      </c>
      <c r="L30" s="11"/>
      <c r="M30" s="11">
        <v>-9508.52</v>
      </c>
      <c r="N30" s="11"/>
      <c r="O30" s="11">
        <f t="shared" si="0"/>
        <v>4339.9254246966448</v>
      </c>
      <c r="P30" s="11"/>
      <c r="Q30" s="11">
        <v>100700</v>
      </c>
      <c r="R30" s="11">
        <v>-6878.9295074946494</v>
      </c>
      <c r="S30" s="11"/>
      <c r="T30" s="11">
        <v>-11217.489999999998</v>
      </c>
      <c r="U30" s="11"/>
      <c r="V30" s="11">
        <f t="shared" si="1"/>
        <v>4338.5604925053485</v>
      </c>
      <c r="W30" s="11"/>
      <c r="X30" s="11">
        <v>100700</v>
      </c>
      <c r="Y30" s="11">
        <v>-6860.1346181299086</v>
      </c>
      <c r="Z30" s="11"/>
      <c r="AA30" s="11">
        <v>-11186.849999999999</v>
      </c>
      <c r="AB30" s="11"/>
      <c r="AC30" s="11">
        <f t="shared" si="2"/>
        <v>4326.7153818700899</v>
      </c>
      <c r="AD30" s="11"/>
      <c r="AE30" s="11">
        <v>100700</v>
      </c>
      <c r="AF30" s="11">
        <v>-6860.1346181299086</v>
      </c>
      <c r="AG30" s="11"/>
      <c r="AH30" s="11">
        <v>-11186.850000000006</v>
      </c>
      <c r="AI30" s="11"/>
      <c r="AJ30" s="11">
        <f t="shared" si="3"/>
        <v>4326.7153818700972</v>
      </c>
      <c r="AK30" s="11"/>
      <c r="AL30" s="11">
        <v>100700</v>
      </c>
      <c r="AM30" s="11">
        <v>-6860.1346181299086</v>
      </c>
      <c r="AN30" s="11"/>
      <c r="AO30" s="11">
        <v>-11186.840000000004</v>
      </c>
      <c r="AP30" s="11"/>
      <c r="AQ30" s="11">
        <f t="shared" si="4"/>
        <v>4326.7053818700952</v>
      </c>
      <c r="AR30" s="11"/>
      <c r="AS30" s="11">
        <v>100700</v>
      </c>
      <c r="AT30" s="11">
        <v>-6869.5320628122718</v>
      </c>
      <c r="AU30" s="11"/>
      <c r="AV30" s="11">
        <v>-11217.489999999991</v>
      </c>
      <c r="AW30" s="11"/>
      <c r="AX30" s="11">
        <f t="shared" si="5"/>
        <v>4347.9579371877189</v>
      </c>
      <c r="AY30" s="12"/>
      <c r="AZ30" s="11">
        <v>100700</v>
      </c>
      <c r="BA30" s="11">
        <v>-6576.9099999999962</v>
      </c>
      <c r="BB30" s="11"/>
      <c r="BC30" s="11">
        <v>-11186.850000000006</v>
      </c>
      <c r="BD30" s="11"/>
      <c r="BE30" s="11">
        <f t="shared" si="6"/>
        <v>4609.9400000000096</v>
      </c>
      <c r="BF30" s="11"/>
      <c r="BG30" s="11">
        <v>100700</v>
      </c>
      <c r="BH30" s="11">
        <v>-6576.905356253119</v>
      </c>
      <c r="BI30" s="11"/>
      <c r="BJ30" s="11">
        <v>-5547.4499999999971</v>
      </c>
      <c r="BK30" s="11"/>
      <c r="BL30" s="11">
        <f t="shared" si="7"/>
        <v>-1029.4553562531219</v>
      </c>
      <c r="BM30" s="12"/>
      <c r="BN30" s="13">
        <f t="shared" si="9"/>
        <v>29587.064643746882</v>
      </c>
    </row>
    <row r="31" spans="2:66" x14ac:dyDescent="0.35">
      <c r="B31" s="5" t="s">
        <v>74</v>
      </c>
      <c r="C31" s="16">
        <v>1980</v>
      </c>
      <c r="D31" s="6" t="s">
        <v>75</v>
      </c>
      <c r="E31" s="8">
        <v>15</v>
      </c>
      <c r="F31" s="8">
        <v>20</v>
      </c>
      <c r="G31" s="14">
        <v>30</v>
      </c>
      <c r="H31" s="17">
        <v>5</v>
      </c>
      <c r="I31" s="17">
        <v>15</v>
      </c>
      <c r="J31" s="18">
        <v>301382.54000000004</v>
      </c>
      <c r="K31" s="18">
        <v>-26866.452701169765</v>
      </c>
      <c r="L31" s="18"/>
      <c r="M31" s="18">
        <v>-76.389999999984866</v>
      </c>
      <c r="N31" s="18"/>
      <c r="O31" s="18">
        <f t="shared" si="0"/>
        <v>-26790.06270116978</v>
      </c>
      <c r="P31" s="11"/>
      <c r="Q31" s="18">
        <v>301382.54000000004</v>
      </c>
      <c r="R31" s="18">
        <v>-40123.735154077789</v>
      </c>
      <c r="S31" s="18"/>
      <c r="T31" s="18">
        <v>-6433.2300000000396</v>
      </c>
      <c r="U31" s="18"/>
      <c r="V31" s="18">
        <f t="shared" si="1"/>
        <v>-33690.505154077749</v>
      </c>
      <c r="W31" s="11"/>
      <c r="X31" s="18">
        <v>301382.54000000004</v>
      </c>
      <c r="Y31" s="18">
        <v>-6573.1321775572142</v>
      </c>
      <c r="Z31" s="18"/>
      <c r="AA31" s="18">
        <v>-6415.6599999999453</v>
      </c>
      <c r="AB31" s="18"/>
      <c r="AC31" s="18">
        <f t="shared" si="2"/>
        <v>-157.47217755726888</v>
      </c>
      <c r="AD31" s="11"/>
      <c r="AE31" s="18">
        <v>301382.54000000004</v>
      </c>
      <c r="AF31" s="18">
        <v>-190.42996719520306</v>
      </c>
      <c r="AG31" s="18"/>
      <c r="AH31" s="18">
        <v>-6415.6700000000128</v>
      </c>
      <c r="AI31" s="18"/>
      <c r="AJ31" s="18">
        <f t="shared" si="3"/>
        <v>6225.2400328048097</v>
      </c>
      <c r="AK31" s="11"/>
      <c r="AL31" s="11">
        <v>301382.54000000004</v>
      </c>
      <c r="AM31" s="18">
        <v>0</v>
      </c>
      <c r="AN31" s="18"/>
      <c r="AO31" s="18">
        <v>-6415.6600000000326</v>
      </c>
      <c r="AP31" s="18"/>
      <c r="AQ31" s="18">
        <f t="shared" si="4"/>
        <v>6415.6600000000326</v>
      </c>
      <c r="AR31" s="11"/>
      <c r="AS31" s="18">
        <v>301382.54000000004</v>
      </c>
      <c r="AT31" s="18">
        <v>0</v>
      </c>
      <c r="AU31" s="18"/>
      <c r="AV31" s="18">
        <v>-6433.2399999999325</v>
      </c>
      <c r="AW31" s="18"/>
      <c r="AX31" s="18">
        <f t="shared" si="5"/>
        <v>6433.2399999999325</v>
      </c>
      <c r="AY31" s="12"/>
      <c r="AZ31" s="18">
        <v>301382.54000000004</v>
      </c>
      <c r="BA31" s="18">
        <v>-5.8207660913467407E-11</v>
      </c>
      <c r="BB31" s="18"/>
      <c r="BC31" s="18">
        <v>-6415.6600000000326</v>
      </c>
      <c r="BD31" s="18"/>
      <c r="BE31" s="18">
        <f t="shared" si="6"/>
        <v>6415.6599999999744</v>
      </c>
      <c r="BF31" s="11"/>
      <c r="BG31" s="18">
        <v>301382.54000000004</v>
      </c>
      <c r="BH31" s="18">
        <v>0</v>
      </c>
      <c r="BI31" s="18"/>
      <c r="BJ31" s="18">
        <v>-6415.6559900361462</v>
      </c>
      <c r="BK31" s="18"/>
      <c r="BL31" s="18">
        <f t="shared" si="7"/>
        <v>6415.6559900361462</v>
      </c>
      <c r="BM31" s="12"/>
      <c r="BN31" s="19">
        <f t="shared" si="9"/>
        <v>-28732.584009963903</v>
      </c>
    </row>
    <row r="32" spans="2:66" x14ac:dyDescent="0.35">
      <c r="B32" s="5"/>
      <c r="C32" s="8"/>
      <c r="D32" s="8"/>
      <c r="E32" s="8"/>
      <c r="F32" s="8"/>
      <c r="G32" s="14"/>
      <c r="I32" s="20"/>
      <c r="J32" s="11">
        <f t="shared" ref="J32:O32" si="10">SUM(J5:J31)</f>
        <v>74855029.899999991</v>
      </c>
      <c r="K32" s="11">
        <f t="shared" si="10"/>
        <v>-2092531.8606489175</v>
      </c>
      <c r="L32" s="11">
        <f t="shared" si="10"/>
        <v>54681.633697265759</v>
      </c>
      <c r="M32" s="11">
        <f t="shared" si="10"/>
        <v>-2463347.3399999994</v>
      </c>
      <c r="N32" s="11">
        <f t="shared" si="10"/>
        <v>67384.780000000013</v>
      </c>
      <c r="O32" s="11">
        <f t="shared" si="10"/>
        <v>358112.33304834669</v>
      </c>
      <c r="P32" s="11"/>
      <c r="Q32" s="11">
        <f t="shared" ref="Q32:V32" si="11">SUM(Q5:Q31)</f>
        <v>74699220.350000009</v>
      </c>
      <c r="R32" s="11">
        <f t="shared" si="11"/>
        <v>-2716789.7459089532</v>
      </c>
      <c r="S32" s="11">
        <f t="shared" si="11"/>
        <v>46876.845460545352</v>
      </c>
      <c r="T32" s="11">
        <f t="shared" si="11"/>
        <v>-2763140.680000002</v>
      </c>
      <c r="U32" s="11">
        <f t="shared" si="11"/>
        <v>47041.07</v>
      </c>
      <c r="V32" s="11">
        <f t="shared" si="11"/>
        <v>46186.709551595355</v>
      </c>
      <c r="W32" s="11"/>
      <c r="X32" s="11">
        <f t="shared" ref="X32:AC32" si="12">SUM(X5:X31)</f>
        <v>74482027.090000018</v>
      </c>
      <c r="Y32" s="11">
        <f t="shared" si="12"/>
        <v>-2727326.9520057281</v>
      </c>
      <c r="Z32" s="11">
        <f t="shared" si="12"/>
        <v>61679.092878892421</v>
      </c>
      <c r="AA32" s="11">
        <f t="shared" si="12"/>
        <v>-2701384.3499999992</v>
      </c>
      <c r="AB32" s="11">
        <f t="shared" si="12"/>
        <v>68795.75</v>
      </c>
      <c r="AC32" s="11">
        <f t="shared" si="12"/>
        <v>-33059.259126836747</v>
      </c>
      <c r="AD32" s="11"/>
      <c r="AE32" s="11">
        <f t="shared" ref="AE32:AJ32" si="13">SUM(AE5:AE31)</f>
        <v>74327227.040000007</v>
      </c>
      <c r="AF32" s="11">
        <f t="shared" si="13"/>
        <v>-2497046.6002437137</v>
      </c>
      <c r="AG32" s="11">
        <f t="shared" si="13"/>
        <v>162214.96000000002</v>
      </c>
      <c r="AH32" s="11">
        <f t="shared" si="13"/>
        <v>-2640881.959999999</v>
      </c>
      <c r="AI32" s="11">
        <f t="shared" si="13"/>
        <v>181352.31999999998</v>
      </c>
      <c r="AJ32" s="11">
        <f t="shared" si="13"/>
        <v>124697.99975628618</v>
      </c>
      <c r="AK32" s="11"/>
      <c r="AL32" s="11">
        <f t="shared" ref="AL32:AQ32" si="14">SUM(AL5:AL31)</f>
        <v>73826368.730000004</v>
      </c>
      <c r="AM32" s="11">
        <f t="shared" si="14"/>
        <v>-2259552.6847209972</v>
      </c>
      <c r="AN32" s="11">
        <f t="shared" si="14"/>
        <v>109527.1314190025</v>
      </c>
      <c r="AO32" s="11">
        <f t="shared" si="14"/>
        <v>-2592318.7900000038</v>
      </c>
      <c r="AP32" s="11">
        <f t="shared" si="14"/>
        <v>124305.39000000001</v>
      </c>
      <c r="AQ32" s="11">
        <f t="shared" si="14"/>
        <v>317987.84669800999</v>
      </c>
      <c r="AR32" s="11"/>
      <c r="AS32" s="11">
        <f t="shared" ref="AS32:AX32" si="15">SUM(AS5:AS31)</f>
        <v>73826368.730000004</v>
      </c>
      <c r="AT32" s="11">
        <f t="shared" si="15"/>
        <v>-2148470.1442631381</v>
      </c>
      <c r="AU32" s="11">
        <f t="shared" si="15"/>
        <v>165491.754335743</v>
      </c>
      <c r="AV32" s="11">
        <f t="shared" si="15"/>
        <v>-2525477.2499999939</v>
      </c>
      <c r="AW32" s="11">
        <f t="shared" si="15"/>
        <v>193409.74000000002</v>
      </c>
      <c r="AX32" s="11">
        <f t="shared" si="15"/>
        <v>349089.12007259816</v>
      </c>
      <c r="AY32" s="12"/>
      <c r="AZ32" s="11">
        <f t="shared" ref="AZ32:BE32" si="16">SUM(AZ5:AZ31)</f>
        <v>73160441.080000013</v>
      </c>
      <c r="BA32" s="11">
        <f t="shared" si="16"/>
        <v>-1912379.0820805915</v>
      </c>
      <c r="BB32" s="11">
        <f t="shared" si="16"/>
        <v>126411.44208059035</v>
      </c>
      <c r="BC32" s="11">
        <f t="shared" si="16"/>
        <v>-2389883.050000004</v>
      </c>
      <c r="BD32" s="11">
        <f t="shared" si="16"/>
        <v>156074.21000000002</v>
      </c>
      <c r="BE32" s="11">
        <f t="shared" si="16"/>
        <v>447841.20000000193</v>
      </c>
      <c r="BF32" s="11"/>
      <c r="BG32" s="11">
        <f t="shared" ref="BG32:BN32" si="17">SUM(BG5:BG31)</f>
        <v>72915451.340000004</v>
      </c>
      <c r="BH32" s="11">
        <f t="shared" si="17"/>
        <v>-2228092.1146228709</v>
      </c>
      <c r="BI32" s="11">
        <f t="shared" si="17"/>
        <v>242271.85826047719</v>
      </c>
      <c r="BJ32" s="11">
        <f t="shared" si="17"/>
        <v>-2258529.4297641423</v>
      </c>
      <c r="BK32" s="11">
        <f t="shared" si="17"/>
        <v>360857.72329057456</v>
      </c>
      <c r="BL32" s="11">
        <f t="shared" si="17"/>
        <v>-88148.549888826106</v>
      </c>
      <c r="BM32" s="12"/>
      <c r="BN32" s="11">
        <f t="shared" si="17"/>
        <v>1522707.4001111756</v>
      </c>
    </row>
    <row r="33" spans="2:66" x14ac:dyDescent="0.35">
      <c r="G33" s="14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2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2"/>
      <c r="BN33" s="12"/>
    </row>
    <row r="34" spans="2:66" x14ac:dyDescent="0.35">
      <c r="B34" t="s">
        <v>76</v>
      </c>
      <c r="C34" s="6">
        <v>2440</v>
      </c>
      <c r="D34" s="6" t="s">
        <v>77</v>
      </c>
      <c r="E34" s="8">
        <v>30</v>
      </c>
      <c r="F34" s="8">
        <v>45</v>
      </c>
      <c r="G34" s="9">
        <v>60</v>
      </c>
      <c r="H34" s="10">
        <v>45</v>
      </c>
      <c r="I34" s="10">
        <v>40</v>
      </c>
      <c r="J34" s="11">
        <v>-77795.740000000005</v>
      </c>
      <c r="K34" s="15">
        <v>1350.1865334285035</v>
      </c>
      <c r="L34" s="15"/>
      <c r="M34" s="11">
        <v>1517.21</v>
      </c>
      <c r="N34" s="15"/>
      <c r="O34" s="11">
        <f t="shared" ref="O34:O41" si="18">+(K34+L34)-(M34+N34)</f>
        <v>-167.02346657149656</v>
      </c>
      <c r="P34" s="11"/>
      <c r="Q34" s="11">
        <v>-77795.740000000005</v>
      </c>
      <c r="R34" s="11">
        <v>1796.9755317630261</v>
      </c>
      <c r="S34" s="11"/>
      <c r="T34" s="11">
        <v>1951.7400000000002</v>
      </c>
      <c r="U34" s="11"/>
      <c r="V34" s="11">
        <f t="shared" ref="V34:V41" si="19">+(R34+S34)-(T34+U34)</f>
        <v>-154.76446823697415</v>
      </c>
      <c r="W34" s="11"/>
      <c r="X34" s="11">
        <v>-77795.740000000005</v>
      </c>
      <c r="Y34" s="11">
        <v>1792.0657625505592</v>
      </c>
      <c r="Z34" s="11"/>
      <c r="AA34" s="11">
        <v>1946.4099999999999</v>
      </c>
      <c r="AB34" s="11"/>
      <c r="AC34" s="11">
        <f t="shared" ref="AC34:AC41" si="20">+(Y34+Z34)-(AA34+AB34)</f>
        <v>-154.3442374494407</v>
      </c>
      <c r="AD34" s="11"/>
      <c r="AE34" s="11">
        <v>-77795.740000000005</v>
      </c>
      <c r="AF34" s="11">
        <v>1792.0657625505592</v>
      </c>
      <c r="AG34" s="11"/>
      <c r="AH34" s="11">
        <v>1946.4100000000008</v>
      </c>
      <c r="AI34" s="11"/>
      <c r="AJ34" s="11">
        <f>+(AF34+AG34)-(AH34+AI34)</f>
        <v>-154.34423744944161</v>
      </c>
      <c r="AK34" s="11"/>
      <c r="AL34" s="11">
        <v>-77795.740000000005</v>
      </c>
      <c r="AM34" s="11">
        <v>1566.5566975969541</v>
      </c>
      <c r="AN34" s="11"/>
      <c r="AO34" s="11">
        <v>1946.3999999999996</v>
      </c>
      <c r="AP34" s="11"/>
      <c r="AQ34" s="11">
        <f t="shared" ref="AQ34:AQ41" si="21">+(AM34+AN34)-(AO34+AP34)</f>
        <v>-379.84330240304553</v>
      </c>
      <c r="AR34" s="11"/>
      <c r="AS34" s="11">
        <v>-77795.740000000005</v>
      </c>
      <c r="AT34" s="11">
        <v>2020.0297121103977</v>
      </c>
      <c r="AU34" s="11"/>
      <c r="AV34" s="11">
        <v>1951.7399999999998</v>
      </c>
      <c r="AW34" s="11"/>
      <c r="AX34" s="11">
        <f t="shared" ref="AX34:AX41" si="22">+(AT34+AU34)-(AV34+AW34)</f>
        <v>68.289712110397886</v>
      </c>
      <c r="AY34" s="12"/>
      <c r="AZ34" s="11">
        <v>-77795.740000000005</v>
      </c>
      <c r="BA34" s="11">
        <v>1718.08</v>
      </c>
      <c r="BB34" s="11"/>
      <c r="BC34" s="11">
        <v>1946.4099999999999</v>
      </c>
      <c r="BD34" s="11"/>
      <c r="BE34" s="11">
        <f t="shared" ref="BE34:BE41" si="23">+(BA34+BB34)-(BC34+BD34)</f>
        <v>-228.32999999999993</v>
      </c>
      <c r="BF34" s="11"/>
      <c r="BG34" s="11">
        <v>-77795.740000000005</v>
      </c>
      <c r="BH34" s="11">
        <v>1718.07672143118</v>
      </c>
      <c r="BI34" s="11"/>
      <c r="BJ34" s="11">
        <v>1946.4048614036565</v>
      </c>
      <c r="BK34" s="11"/>
      <c r="BL34" s="11">
        <f t="shared" ref="BL34:BL41" si="24">+(BH34+BI34)-(BJ34+BK34)</f>
        <v>-228.32813997247649</v>
      </c>
      <c r="BM34" s="12"/>
      <c r="BN34" s="13">
        <f t="shared" ref="BN34:BN41" si="25">+BL34+BE34+AX34+AQ34+AJ34+AC34+V34+O34</f>
        <v>-1398.6881399724771</v>
      </c>
    </row>
    <row r="35" spans="2:66" x14ac:dyDescent="0.35">
      <c r="C35" s="6">
        <v>2440</v>
      </c>
      <c r="D35" s="6" t="s">
        <v>78</v>
      </c>
      <c r="E35" s="8">
        <v>35</v>
      </c>
      <c r="F35" s="8">
        <v>45</v>
      </c>
      <c r="G35" s="8">
        <v>75</v>
      </c>
      <c r="H35" s="10">
        <v>45</v>
      </c>
      <c r="I35" s="10">
        <v>40</v>
      </c>
      <c r="J35" s="11">
        <v>-5872970.9399999995</v>
      </c>
      <c r="K35" s="15">
        <v>100037.65501143091</v>
      </c>
      <c r="L35" s="15"/>
      <c r="M35" s="11">
        <v>101284.46999999997</v>
      </c>
      <c r="N35" s="15"/>
      <c r="O35" s="11">
        <f t="shared" si="18"/>
        <v>-1246.8149885690655</v>
      </c>
      <c r="P35" s="11"/>
      <c r="Q35" s="11">
        <v>-5872970.9399999995</v>
      </c>
      <c r="R35" s="11">
        <v>135227.20452042879</v>
      </c>
      <c r="S35" s="11"/>
      <c r="T35" s="11">
        <v>148398.56</v>
      </c>
      <c r="U35" s="11"/>
      <c r="V35" s="11">
        <f t="shared" si="19"/>
        <v>-13171.355479571212</v>
      </c>
      <c r="W35" s="11"/>
      <c r="X35" s="11">
        <v>-5872970.9399999995</v>
      </c>
      <c r="Y35" s="11">
        <v>134857.3335986794</v>
      </c>
      <c r="Z35" s="11"/>
      <c r="AA35" s="11">
        <v>147993.10999999999</v>
      </c>
      <c r="AB35" s="11"/>
      <c r="AC35" s="11">
        <f t="shared" si="20"/>
        <v>-13135.776401320589</v>
      </c>
      <c r="AD35" s="11"/>
      <c r="AE35" s="11">
        <v>-5872970.9399999995</v>
      </c>
      <c r="AF35" s="11">
        <v>134857.3335986794</v>
      </c>
      <c r="AG35" s="11"/>
      <c r="AH35" s="11">
        <v>147993.1100000001</v>
      </c>
      <c r="AI35" s="11"/>
      <c r="AJ35" s="11">
        <f t="shared" ref="AJ35:AJ41" si="26">+(AF35+AG35)-(AH35+AI35)</f>
        <v>-13135.776401320705</v>
      </c>
      <c r="AK35" s="11"/>
      <c r="AL35" s="11">
        <v>-5872970.9399999995</v>
      </c>
      <c r="AM35" s="11">
        <v>134857.3335986794</v>
      </c>
      <c r="AN35" s="11"/>
      <c r="AO35" s="11">
        <v>147993.10999999987</v>
      </c>
      <c r="AP35" s="11"/>
      <c r="AQ35" s="11">
        <f t="shared" si="21"/>
        <v>-13135.776401320472</v>
      </c>
      <c r="AR35" s="11"/>
      <c r="AS35" s="11">
        <v>-5872970.9399999995</v>
      </c>
      <c r="AT35" s="11">
        <v>135042.06967210211</v>
      </c>
      <c r="AU35" s="11"/>
      <c r="AV35" s="11">
        <v>148398.55999999982</v>
      </c>
      <c r="AW35" s="11"/>
      <c r="AX35" s="11">
        <f t="shared" si="22"/>
        <v>-13356.490327897714</v>
      </c>
      <c r="AY35" s="12"/>
      <c r="AZ35" s="11">
        <v>-5872970.9399999995</v>
      </c>
      <c r="BA35" s="15">
        <v>129652.03</v>
      </c>
      <c r="BB35" s="11"/>
      <c r="BC35" s="11">
        <v>147993.11000000034</v>
      </c>
      <c r="BD35" s="11"/>
      <c r="BE35" s="11">
        <f t="shared" si="23"/>
        <v>-18341.080000000336</v>
      </c>
      <c r="BF35" s="11"/>
      <c r="BG35" s="11">
        <v>-5872970.9399999995</v>
      </c>
      <c r="BH35" s="11">
        <v>129652.03649590188</v>
      </c>
      <c r="BI35" s="11"/>
      <c r="BJ35" s="11">
        <v>147993.09833184397</v>
      </c>
      <c r="BK35" s="11"/>
      <c r="BL35" s="11">
        <f t="shared" si="24"/>
        <v>-18341.061835942091</v>
      </c>
      <c r="BM35" s="12"/>
      <c r="BN35" s="13">
        <f t="shared" si="25"/>
        <v>-103864.13183594219</v>
      </c>
    </row>
    <row r="36" spans="2:66" x14ac:dyDescent="0.35">
      <c r="C36" s="6">
        <v>2440</v>
      </c>
      <c r="D36" s="6" t="s">
        <v>79</v>
      </c>
      <c r="E36" s="8">
        <v>50</v>
      </c>
      <c r="F36" s="8">
        <v>60</v>
      </c>
      <c r="G36" s="8">
        <v>80</v>
      </c>
      <c r="H36" s="10">
        <v>45</v>
      </c>
      <c r="I36" s="10">
        <v>60</v>
      </c>
      <c r="J36" s="11">
        <v>-764987.24</v>
      </c>
      <c r="K36" s="15">
        <v>13270.777658815132</v>
      </c>
      <c r="L36" s="15"/>
      <c r="M36" s="11">
        <v>8224.410000000018</v>
      </c>
      <c r="N36" s="15"/>
      <c r="O36" s="11">
        <f t="shared" si="18"/>
        <v>5046.3676588151138</v>
      </c>
      <c r="P36" s="11"/>
      <c r="Q36" s="11">
        <v>-764987.24</v>
      </c>
      <c r="R36" s="11">
        <v>17662.198629550316</v>
      </c>
      <c r="S36" s="11"/>
      <c r="T36" s="11">
        <v>12508.51999999999</v>
      </c>
      <c r="U36" s="11"/>
      <c r="V36" s="11">
        <f t="shared" si="19"/>
        <v>5153.6786295503261</v>
      </c>
      <c r="W36" s="11"/>
      <c r="X36" s="11">
        <v>-764987.24</v>
      </c>
      <c r="Y36" s="11">
        <v>17613.94125624554</v>
      </c>
      <c r="Z36" s="11"/>
      <c r="AA36" s="11">
        <v>12474.330000000002</v>
      </c>
      <c r="AB36" s="11"/>
      <c r="AC36" s="11">
        <f t="shared" si="20"/>
        <v>5139.6112562455382</v>
      </c>
      <c r="AD36" s="11"/>
      <c r="AE36" s="11">
        <v>-764987.24</v>
      </c>
      <c r="AF36" s="11">
        <v>17613.94125624554</v>
      </c>
      <c r="AG36" s="11"/>
      <c r="AH36" s="11">
        <v>12474.329999999987</v>
      </c>
      <c r="AI36" s="11"/>
      <c r="AJ36" s="11">
        <f t="shared" si="26"/>
        <v>5139.6112562455528</v>
      </c>
      <c r="AK36" s="11"/>
      <c r="AL36" s="11">
        <v>-764987.24</v>
      </c>
      <c r="AM36" s="11">
        <v>17613.941256245555</v>
      </c>
      <c r="AN36" s="11"/>
      <c r="AO36" s="11">
        <v>12474.330000000002</v>
      </c>
      <c r="AP36" s="11"/>
      <c r="AQ36" s="11">
        <f t="shared" si="21"/>
        <v>5139.6112562455528</v>
      </c>
      <c r="AR36" s="11"/>
      <c r="AS36" s="11">
        <v>-764987.24</v>
      </c>
      <c r="AT36" s="11">
        <v>17638.069942897913</v>
      </c>
      <c r="AU36" s="11"/>
      <c r="AV36" s="11">
        <v>12508.520000000033</v>
      </c>
      <c r="AW36" s="11"/>
      <c r="AX36" s="11">
        <f t="shared" si="22"/>
        <v>5129.5499428978801</v>
      </c>
      <c r="AY36" s="12"/>
      <c r="AZ36" s="11">
        <v>-764987.24</v>
      </c>
      <c r="BA36" s="11">
        <v>16886.72</v>
      </c>
      <c r="BB36" s="11"/>
      <c r="BC36" s="11">
        <v>12474.329999999958</v>
      </c>
      <c r="BD36" s="11"/>
      <c r="BE36" s="11">
        <f t="shared" si="23"/>
        <v>4412.3900000000431</v>
      </c>
      <c r="BF36" s="11"/>
      <c r="BG36" s="11">
        <v>-764987.24</v>
      </c>
      <c r="BH36" s="11">
        <v>16886.723045441089</v>
      </c>
      <c r="BI36" s="11"/>
      <c r="BJ36" s="11">
        <v>12474.332192517293</v>
      </c>
      <c r="BK36" s="11"/>
      <c r="BL36" s="11">
        <f t="shared" si="24"/>
        <v>4412.390852923796</v>
      </c>
      <c r="BM36" s="12"/>
      <c r="BN36" s="13">
        <f t="shared" si="25"/>
        <v>39573.210852923803</v>
      </c>
    </row>
    <row r="37" spans="2:66" x14ac:dyDescent="0.35">
      <c r="C37" s="6">
        <v>2440</v>
      </c>
      <c r="D37" s="6" t="s">
        <v>80</v>
      </c>
      <c r="E37" s="8">
        <v>35</v>
      </c>
      <c r="F37" s="8">
        <v>45</v>
      </c>
      <c r="G37" s="9">
        <v>60</v>
      </c>
      <c r="H37" s="10">
        <v>30</v>
      </c>
      <c r="I37" s="10">
        <v>20</v>
      </c>
      <c r="J37" s="11">
        <v>-251689.59999999998</v>
      </c>
      <c r="K37" s="15">
        <v>5361.3119464747415</v>
      </c>
      <c r="L37" s="15"/>
      <c r="M37" s="11">
        <v>9110.7600000000039</v>
      </c>
      <c r="N37" s="15"/>
      <c r="O37" s="11">
        <f t="shared" si="18"/>
        <v>-3749.4480535252624</v>
      </c>
      <c r="P37" s="11"/>
      <c r="Q37" s="11">
        <v>-251689.59999999998</v>
      </c>
      <c r="R37" s="11">
        <v>8649.1165591030585</v>
      </c>
      <c r="S37" s="11"/>
      <c r="T37" s="11">
        <v>12864.939999999999</v>
      </c>
      <c r="U37" s="11"/>
      <c r="V37" s="11">
        <f t="shared" si="19"/>
        <v>-4215.8234408969402</v>
      </c>
      <c r="W37" s="11"/>
      <c r="X37" s="11">
        <v>-251689.59999999998</v>
      </c>
      <c r="Y37" s="11">
        <v>8625.1965391743288</v>
      </c>
      <c r="Z37" s="11"/>
      <c r="AA37" s="11">
        <v>12934.499999999993</v>
      </c>
      <c r="AB37" s="11"/>
      <c r="AC37" s="11">
        <f t="shared" si="20"/>
        <v>-4309.3034608256639</v>
      </c>
      <c r="AD37" s="11"/>
      <c r="AE37" s="11">
        <v>-251689.59999999998</v>
      </c>
      <c r="AF37" s="11">
        <v>8625.1965391743288</v>
      </c>
      <c r="AG37" s="11"/>
      <c r="AH37" s="11">
        <v>12934.500000000007</v>
      </c>
      <c r="AI37" s="11"/>
      <c r="AJ37" s="11">
        <f t="shared" si="26"/>
        <v>-4309.3034608256785</v>
      </c>
      <c r="AK37" s="11"/>
      <c r="AL37" s="11">
        <v>-251689.59999999998</v>
      </c>
      <c r="AM37" s="11">
        <v>8625.1965391743288</v>
      </c>
      <c r="AN37" s="11"/>
      <c r="AO37" s="11">
        <v>12934.489999999983</v>
      </c>
      <c r="AP37" s="11"/>
      <c r="AQ37" s="11">
        <f t="shared" si="21"/>
        <v>-4309.2934608256546</v>
      </c>
      <c r="AR37" s="11"/>
      <c r="AS37" s="11">
        <v>-251689.59999999998</v>
      </c>
      <c r="AT37" s="11">
        <v>8637.0118768992179</v>
      </c>
      <c r="AU37" s="11"/>
      <c r="AV37" s="11">
        <v>12969.950000000012</v>
      </c>
      <c r="AW37" s="11"/>
      <c r="AX37" s="11">
        <f t="shared" si="22"/>
        <v>-4332.9381231007937</v>
      </c>
      <c r="AY37" s="12"/>
      <c r="AZ37" s="11">
        <v>-251689.59999999998</v>
      </c>
      <c r="BA37" s="11">
        <v>8323.1599999999817</v>
      </c>
      <c r="BB37" s="11"/>
      <c r="BC37" s="11">
        <v>12934.500000000015</v>
      </c>
      <c r="BD37" s="11"/>
      <c r="BE37" s="11">
        <f t="shared" si="23"/>
        <v>-4611.3400000000329</v>
      </c>
      <c r="BF37" s="11"/>
      <c r="BG37" s="11">
        <v>-251689.59999999998</v>
      </c>
      <c r="BH37" s="11">
        <v>8323.1476127984351</v>
      </c>
      <c r="BI37" s="11"/>
      <c r="BJ37" s="11">
        <v>12934.51122570764</v>
      </c>
      <c r="BK37" s="11"/>
      <c r="BL37" s="11">
        <f t="shared" si="24"/>
        <v>-4611.3636129092047</v>
      </c>
      <c r="BM37" s="12"/>
      <c r="BN37" s="13">
        <f t="shared" si="25"/>
        <v>-34448.813612909231</v>
      </c>
    </row>
    <row r="38" spans="2:66" x14ac:dyDescent="0.35">
      <c r="C38" s="6">
        <v>2440</v>
      </c>
      <c r="D38" s="6" t="s">
        <v>81</v>
      </c>
      <c r="E38" s="8">
        <v>25</v>
      </c>
      <c r="F38" s="8">
        <v>40</v>
      </c>
      <c r="G38" s="14">
        <v>45</v>
      </c>
      <c r="H38" s="10">
        <v>40</v>
      </c>
      <c r="I38" s="10">
        <v>30</v>
      </c>
      <c r="J38" s="11">
        <v>-1546291.48</v>
      </c>
      <c r="K38" s="15">
        <v>29785.975141878618</v>
      </c>
      <c r="L38" s="15"/>
      <c r="M38" s="11">
        <v>42102.41</v>
      </c>
      <c r="N38" s="15"/>
      <c r="O38" s="11">
        <f t="shared" si="18"/>
        <v>-12316.434858121385</v>
      </c>
      <c r="P38" s="11"/>
      <c r="Q38" s="11">
        <v>-1546291.48</v>
      </c>
      <c r="R38" s="11">
        <v>40116.316461549461</v>
      </c>
      <c r="S38" s="11"/>
      <c r="T38" s="11">
        <v>52733.72</v>
      </c>
      <c r="U38" s="11"/>
      <c r="V38" s="11">
        <f t="shared" si="19"/>
        <v>-12617.403538450541</v>
      </c>
      <c r="W38" s="11"/>
      <c r="X38" s="11">
        <v>-1546291.48</v>
      </c>
      <c r="Y38" s="11">
        <v>40006.618702327105</v>
      </c>
      <c r="Z38" s="11"/>
      <c r="AA38" s="11">
        <v>52589.619999999995</v>
      </c>
      <c r="AB38" s="11"/>
      <c r="AC38" s="11">
        <f t="shared" si="20"/>
        <v>-12583.00129767289</v>
      </c>
      <c r="AD38" s="11"/>
      <c r="AE38" s="11">
        <v>-1546291.48</v>
      </c>
      <c r="AF38" s="11">
        <v>40006.618702327105</v>
      </c>
      <c r="AG38" s="11"/>
      <c r="AH38" s="11">
        <v>52589.619999999966</v>
      </c>
      <c r="AI38" s="11"/>
      <c r="AJ38" s="11">
        <f t="shared" si="26"/>
        <v>-12583.001297672861</v>
      </c>
      <c r="AK38" s="11"/>
      <c r="AL38" s="11">
        <v>-1546291.48</v>
      </c>
      <c r="AM38" s="11">
        <v>40006.618702327105</v>
      </c>
      <c r="AN38" s="11"/>
      <c r="AO38" s="11">
        <v>52589.619999999995</v>
      </c>
      <c r="AP38" s="11"/>
      <c r="AQ38" s="11">
        <f t="shared" si="21"/>
        <v>-12583.00129767289</v>
      </c>
      <c r="AR38" s="11"/>
      <c r="AS38" s="11">
        <v>-1546291.48</v>
      </c>
      <c r="AT38" s="11">
        <v>40061.422289590584</v>
      </c>
      <c r="AU38" s="11"/>
      <c r="AV38" s="11">
        <v>52733.72000000003</v>
      </c>
      <c r="AW38" s="11"/>
      <c r="AX38" s="11">
        <f t="shared" si="22"/>
        <v>-12672.297710409446</v>
      </c>
      <c r="AY38" s="12"/>
      <c r="AZ38" s="11">
        <v>-1546291.48</v>
      </c>
      <c r="BA38" s="11">
        <v>38123.320000000007</v>
      </c>
      <c r="BB38" s="11"/>
      <c r="BC38" s="11">
        <v>52589.619999999995</v>
      </c>
      <c r="BD38" s="11"/>
      <c r="BE38" s="11">
        <f t="shared" si="23"/>
        <v>-14466.299999999988</v>
      </c>
      <c r="BF38" s="11"/>
      <c r="BG38" s="11">
        <v>-1546291.48</v>
      </c>
      <c r="BH38" s="11">
        <v>38380.526793432247</v>
      </c>
      <c r="BI38" s="11"/>
      <c r="BJ38" s="11">
        <v>52589.631823777803</v>
      </c>
      <c r="BK38" s="11"/>
      <c r="BL38" s="11">
        <f t="shared" si="24"/>
        <v>-14209.105030345556</v>
      </c>
      <c r="BM38" s="12"/>
      <c r="BN38" s="13">
        <f t="shared" si="25"/>
        <v>-104030.54503034556</v>
      </c>
    </row>
    <row r="39" spans="2:66" x14ac:dyDescent="0.35">
      <c r="C39" s="6">
        <v>2440</v>
      </c>
      <c r="D39" s="6" t="s">
        <v>82</v>
      </c>
      <c r="E39" s="8">
        <v>50</v>
      </c>
      <c r="F39" s="8">
        <v>60</v>
      </c>
      <c r="G39" s="14">
        <v>75</v>
      </c>
      <c r="H39" s="10">
        <v>40</v>
      </c>
      <c r="I39" s="10">
        <v>50</v>
      </c>
      <c r="J39" s="11">
        <v>-157532.66</v>
      </c>
      <c r="K39" s="15">
        <v>3002.4322768275597</v>
      </c>
      <c r="L39" s="15"/>
      <c r="M39" s="11">
        <v>1795.4300000000003</v>
      </c>
      <c r="N39" s="15"/>
      <c r="O39" s="11">
        <f t="shared" si="18"/>
        <v>1207.0022768275594</v>
      </c>
      <c r="P39" s="11"/>
      <c r="Q39" s="11">
        <v>-157532.66</v>
      </c>
      <c r="R39" s="11">
        <v>4078.4163729888114</v>
      </c>
      <c r="S39" s="11"/>
      <c r="T39" s="11">
        <v>3118.5299999999988</v>
      </c>
      <c r="U39" s="11"/>
      <c r="V39" s="11">
        <f t="shared" si="19"/>
        <v>959.88637298881258</v>
      </c>
      <c r="W39" s="11"/>
      <c r="X39" s="11">
        <v>-157532.66</v>
      </c>
      <c r="Y39" s="11">
        <v>4067.2574411619462</v>
      </c>
      <c r="Z39" s="11"/>
      <c r="AA39" s="11">
        <v>3110.01</v>
      </c>
      <c r="AB39" s="11"/>
      <c r="AC39" s="11">
        <f t="shared" si="20"/>
        <v>957.24744116194597</v>
      </c>
      <c r="AD39" s="11"/>
      <c r="AE39" s="11">
        <v>-157532.66</v>
      </c>
      <c r="AF39" s="11">
        <v>4067.2574411619498</v>
      </c>
      <c r="AG39" s="11"/>
      <c r="AH39" s="11">
        <v>3110.010000000002</v>
      </c>
      <c r="AI39" s="11"/>
      <c r="AJ39" s="11">
        <f t="shared" si="26"/>
        <v>957.24744116194779</v>
      </c>
      <c r="AK39" s="11"/>
      <c r="AL39" s="11">
        <v>-157532.66</v>
      </c>
      <c r="AM39" s="11">
        <v>4067.2574411619498</v>
      </c>
      <c r="AN39" s="11"/>
      <c r="AO39" s="11">
        <v>3110.0099999999984</v>
      </c>
      <c r="AP39" s="11"/>
      <c r="AQ39" s="11">
        <f t="shared" si="21"/>
        <v>957.24744116195143</v>
      </c>
      <c r="AR39" s="11"/>
      <c r="AS39" s="11">
        <v>-157532.66</v>
      </c>
      <c r="AT39" s="11">
        <v>4072.8290266977856</v>
      </c>
      <c r="AU39" s="11"/>
      <c r="AV39" s="11">
        <v>3118.5300000000025</v>
      </c>
      <c r="AW39" s="11"/>
      <c r="AX39" s="11">
        <f t="shared" si="22"/>
        <v>954.29902669778312</v>
      </c>
      <c r="AY39" s="12"/>
      <c r="AZ39" s="11">
        <v>-157532.66</v>
      </c>
      <c r="BA39" s="11">
        <v>3684.5199999999968</v>
      </c>
      <c r="BB39" s="11"/>
      <c r="BC39" s="11">
        <v>3500.5600000000013</v>
      </c>
      <c r="BD39" s="11"/>
      <c r="BE39" s="11">
        <f t="shared" si="23"/>
        <v>183.95999999999549</v>
      </c>
      <c r="BF39" s="11"/>
      <c r="BG39" s="11">
        <v>-157532.66</v>
      </c>
      <c r="BH39" s="11">
        <v>3909.9144719333271</v>
      </c>
      <c r="BI39" s="11"/>
      <c r="BJ39" s="11">
        <v>3100.2053117708092</v>
      </c>
      <c r="BK39" s="11"/>
      <c r="BL39" s="11">
        <f t="shared" si="24"/>
        <v>809.70916016251795</v>
      </c>
      <c r="BM39" s="12"/>
      <c r="BN39" s="13">
        <f t="shared" si="25"/>
        <v>6986.5991601625137</v>
      </c>
    </row>
    <row r="40" spans="2:66" x14ac:dyDescent="0.35">
      <c r="C40" s="6">
        <v>2440</v>
      </c>
      <c r="D40" s="6" t="s">
        <v>83</v>
      </c>
      <c r="E40" s="8">
        <v>35</v>
      </c>
      <c r="F40" s="8">
        <v>40</v>
      </c>
      <c r="G40" s="14">
        <v>60</v>
      </c>
      <c r="H40" s="10">
        <v>35</v>
      </c>
      <c r="I40" s="10">
        <v>40</v>
      </c>
      <c r="J40" s="11">
        <v>-1769538.24</v>
      </c>
      <c r="K40" s="15">
        <v>38281.614460065524</v>
      </c>
      <c r="L40" s="15"/>
      <c r="M40" s="11">
        <v>30415.010000000009</v>
      </c>
      <c r="N40" s="15"/>
      <c r="O40" s="11">
        <f t="shared" si="18"/>
        <v>7866.604460065515</v>
      </c>
      <c r="P40" s="11"/>
      <c r="Q40" s="11">
        <v>-1769538.24</v>
      </c>
      <c r="R40" s="11">
        <v>52401.387857458263</v>
      </c>
      <c r="S40" s="11"/>
      <c r="T40" s="11">
        <v>43840.899999999965</v>
      </c>
      <c r="U40" s="11"/>
      <c r="V40" s="11">
        <f t="shared" si="19"/>
        <v>8560.4878574582981</v>
      </c>
      <c r="W40" s="11"/>
      <c r="X40" s="11">
        <v>-1769538.24</v>
      </c>
      <c r="Y40" s="11">
        <v>52257.937866555178</v>
      </c>
      <c r="Z40" s="11"/>
      <c r="AA40" s="11">
        <v>43825.820000000036</v>
      </c>
      <c r="AB40" s="11"/>
      <c r="AC40" s="11">
        <f t="shared" si="20"/>
        <v>8432.1178665551415</v>
      </c>
      <c r="AD40" s="11"/>
      <c r="AE40" s="11">
        <v>-1769538.24</v>
      </c>
      <c r="AF40" s="11">
        <v>52257.937866555178</v>
      </c>
      <c r="AG40" s="11"/>
      <c r="AH40" s="11">
        <v>43825.830000000016</v>
      </c>
      <c r="AI40" s="11"/>
      <c r="AJ40" s="11">
        <f t="shared" si="26"/>
        <v>8432.1078665551613</v>
      </c>
      <c r="AK40" s="11"/>
      <c r="AL40" s="11">
        <v>-1769538.24</v>
      </c>
      <c r="AM40" s="11">
        <v>52257.937866555178</v>
      </c>
      <c r="AN40" s="11"/>
      <c r="AO40" s="11">
        <v>43825.820000000007</v>
      </c>
      <c r="AP40" s="11"/>
      <c r="AQ40" s="11">
        <f t="shared" si="21"/>
        <v>8432.1178665551706</v>
      </c>
      <c r="AR40" s="11"/>
      <c r="AS40" s="11">
        <v>-1769538.24</v>
      </c>
      <c r="AT40" s="11">
        <v>52329.524082810618</v>
      </c>
      <c r="AU40" s="11"/>
      <c r="AV40" s="11">
        <v>43945.899999999965</v>
      </c>
      <c r="AW40" s="11"/>
      <c r="AX40" s="11">
        <f t="shared" si="22"/>
        <v>8383.6240828106529</v>
      </c>
      <c r="AY40" s="12"/>
      <c r="AZ40" s="11">
        <v>-1769538.24</v>
      </c>
      <c r="BA40" s="11">
        <v>50152.260000000126</v>
      </c>
      <c r="BB40" s="11"/>
      <c r="BC40" s="11">
        <v>43825.820000000065</v>
      </c>
      <c r="BD40" s="11"/>
      <c r="BE40" s="11">
        <f t="shared" si="23"/>
        <v>6326.4400000000605</v>
      </c>
      <c r="BF40" s="11"/>
      <c r="BG40" s="11">
        <v>-1769538.24</v>
      </c>
      <c r="BH40" s="11">
        <v>50152.253868937143</v>
      </c>
      <c r="BI40" s="11"/>
      <c r="BJ40" s="11">
        <v>43825.831029126537</v>
      </c>
      <c r="BK40" s="11"/>
      <c r="BL40" s="11">
        <f t="shared" si="24"/>
        <v>6326.4228398106061</v>
      </c>
      <c r="BM40" s="12"/>
      <c r="BN40" s="13">
        <f t="shared" si="25"/>
        <v>62759.922839810606</v>
      </c>
    </row>
    <row r="41" spans="2:66" x14ac:dyDescent="0.35">
      <c r="C41" s="6">
        <v>2440</v>
      </c>
      <c r="D41" s="6" t="s">
        <v>84</v>
      </c>
      <c r="E41" s="8">
        <v>15</v>
      </c>
      <c r="F41" s="8"/>
      <c r="G41" s="14">
        <v>30</v>
      </c>
      <c r="H41" s="10">
        <v>30</v>
      </c>
      <c r="I41" s="10">
        <v>25</v>
      </c>
      <c r="J41" s="21">
        <v>-202799.21</v>
      </c>
      <c r="K41" s="22">
        <v>5261.423269093506</v>
      </c>
      <c r="L41" s="22"/>
      <c r="M41" s="18">
        <v>6560.7999999999993</v>
      </c>
      <c r="N41" s="22"/>
      <c r="O41" s="18">
        <f t="shared" si="18"/>
        <v>-1299.3767309064933</v>
      </c>
      <c r="P41" s="11"/>
      <c r="Q41" s="18">
        <v>-202799.21</v>
      </c>
      <c r="R41" s="18">
        <v>7002.4760599571746</v>
      </c>
      <c r="S41" s="18"/>
      <c r="T41" s="18">
        <v>8273.4100000000035</v>
      </c>
      <c r="U41" s="18"/>
      <c r="V41" s="18">
        <f t="shared" si="19"/>
        <v>-1270.9339400428289</v>
      </c>
      <c r="W41" s="11"/>
      <c r="X41" s="18">
        <v>-202799.21</v>
      </c>
      <c r="Y41" s="18">
        <v>6983.3436117059246</v>
      </c>
      <c r="Z41" s="18"/>
      <c r="AA41" s="18">
        <v>8250.7999999999956</v>
      </c>
      <c r="AB41" s="18"/>
      <c r="AC41" s="18">
        <f t="shared" si="20"/>
        <v>-1267.4563882940711</v>
      </c>
      <c r="AD41" s="11"/>
      <c r="AE41" s="18">
        <v>-202799.21</v>
      </c>
      <c r="AF41" s="18">
        <v>6983.3436117059246</v>
      </c>
      <c r="AG41" s="18"/>
      <c r="AH41" s="18">
        <v>8250.8099999999977</v>
      </c>
      <c r="AI41" s="18"/>
      <c r="AJ41" s="18">
        <f t="shared" si="26"/>
        <v>-1267.4663882940731</v>
      </c>
      <c r="AK41" s="11"/>
      <c r="AL41" s="18">
        <v>-202799.21</v>
      </c>
      <c r="AM41" s="18">
        <v>6983.3436117059246</v>
      </c>
      <c r="AN41" s="18"/>
      <c r="AO41" s="18">
        <v>8250.7900000000081</v>
      </c>
      <c r="AP41" s="18"/>
      <c r="AQ41" s="18">
        <f t="shared" si="21"/>
        <v>-1267.4463882940836</v>
      </c>
      <c r="AR41" s="11"/>
      <c r="AS41" s="18">
        <v>-202799.21</v>
      </c>
      <c r="AT41" s="18">
        <v>6992.9098358315532</v>
      </c>
      <c r="AU41" s="18"/>
      <c r="AV41" s="18">
        <v>8273.419999999991</v>
      </c>
      <c r="AW41" s="18"/>
      <c r="AX41" s="18">
        <f t="shared" si="22"/>
        <v>-1280.5101641684378</v>
      </c>
      <c r="AY41" s="12"/>
      <c r="AZ41" s="18">
        <v>-202799.21</v>
      </c>
      <c r="BA41" s="18">
        <v>6695.0199999999968</v>
      </c>
      <c r="BB41" s="18"/>
      <c r="BC41" s="18">
        <v>8250.8099999999977</v>
      </c>
      <c r="BD41" s="18"/>
      <c r="BE41" s="18">
        <f t="shared" si="23"/>
        <v>-1555.7900000000009</v>
      </c>
      <c r="BF41" s="11"/>
      <c r="BG41" s="18">
        <v>-202799.21</v>
      </c>
      <c r="BH41" s="18">
        <v>6695.0207245675483</v>
      </c>
      <c r="BI41" s="18"/>
      <c r="BJ41" s="18">
        <v>8250.8084496573865</v>
      </c>
      <c r="BK41" s="18"/>
      <c r="BL41" s="18">
        <f t="shared" si="24"/>
        <v>-1555.7877250898382</v>
      </c>
      <c r="BM41" s="12"/>
      <c r="BN41" s="19">
        <f t="shared" si="25"/>
        <v>-10764.767725089827</v>
      </c>
    </row>
    <row r="42" spans="2:66" x14ac:dyDescent="0.35">
      <c r="J42" s="11">
        <f t="shared" ref="J42:O42" si="27">SUM(J34:J41)</f>
        <v>-10643605.110000001</v>
      </c>
      <c r="K42" s="11">
        <f t="shared" si="27"/>
        <v>196351.37629801451</v>
      </c>
      <c r="L42" s="11">
        <f t="shared" si="27"/>
        <v>0</v>
      </c>
      <c r="M42" s="11">
        <f t="shared" si="27"/>
        <v>201010.5</v>
      </c>
      <c r="N42" s="11">
        <f t="shared" si="27"/>
        <v>0</v>
      </c>
      <c r="O42" s="11">
        <f t="shared" si="27"/>
        <v>-4659.1237019855143</v>
      </c>
      <c r="P42" s="11"/>
      <c r="Q42" s="11">
        <f t="shared" ref="Q42:V42" si="28">SUM(Q34:Q41)</f>
        <v>-10643605.110000001</v>
      </c>
      <c r="R42" s="11">
        <f t="shared" si="28"/>
        <v>266934.0919927989</v>
      </c>
      <c r="S42" s="11">
        <f t="shared" si="28"/>
        <v>0</v>
      </c>
      <c r="T42" s="11">
        <f t="shared" si="28"/>
        <v>283690.31999999995</v>
      </c>
      <c r="U42" s="11">
        <f t="shared" si="28"/>
        <v>0</v>
      </c>
      <c r="V42" s="11">
        <f t="shared" si="28"/>
        <v>-16756.228007201062</v>
      </c>
      <c r="W42" s="11"/>
      <c r="X42" s="11">
        <f t="shared" ref="X42:AC42" si="29">SUM(X34:X41)</f>
        <v>-10643605.110000001</v>
      </c>
      <c r="Y42" s="11">
        <f t="shared" si="29"/>
        <v>266203.69477840001</v>
      </c>
      <c r="Z42" s="11">
        <f t="shared" si="29"/>
        <v>0</v>
      </c>
      <c r="AA42" s="11">
        <f t="shared" si="29"/>
        <v>283124.60000000003</v>
      </c>
      <c r="AB42" s="11">
        <f t="shared" si="29"/>
        <v>0</v>
      </c>
      <c r="AC42" s="11">
        <f t="shared" si="29"/>
        <v>-16920.905221600027</v>
      </c>
      <c r="AD42" s="11"/>
      <c r="AE42" s="11">
        <f t="shared" ref="AE42:AJ42" si="30">SUM(AE34:AE41)</f>
        <v>-10643605.110000001</v>
      </c>
      <c r="AF42" s="11">
        <f t="shared" si="30"/>
        <v>266203.69477840001</v>
      </c>
      <c r="AG42" s="11">
        <f t="shared" si="30"/>
        <v>0</v>
      </c>
      <c r="AH42" s="11">
        <f t="shared" si="30"/>
        <v>283124.62000000005</v>
      </c>
      <c r="AI42" s="11">
        <f t="shared" si="30"/>
        <v>0</v>
      </c>
      <c r="AJ42" s="11">
        <f t="shared" si="30"/>
        <v>-16920.925221600097</v>
      </c>
      <c r="AK42" s="11"/>
      <c r="AL42" s="11">
        <f t="shared" ref="AL42:AQ42" si="31">SUM(AL34:AL41)</f>
        <v>-10643605.110000001</v>
      </c>
      <c r="AM42" s="11">
        <f t="shared" si="31"/>
        <v>265978.18571344641</v>
      </c>
      <c r="AN42" s="11">
        <f t="shared" si="31"/>
        <v>0</v>
      </c>
      <c r="AO42" s="11">
        <f t="shared" si="31"/>
        <v>283124.56999999983</v>
      </c>
      <c r="AP42" s="11">
        <f t="shared" si="31"/>
        <v>0</v>
      </c>
      <c r="AQ42" s="11">
        <f t="shared" si="31"/>
        <v>-17146.384286553472</v>
      </c>
      <c r="AR42" s="11"/>
      <c r="AS42" s="11">
        <f t="shared" ref="AS42:AX42" si="32">SUM(AS34:AS41)</f>
        <v>-10643605.110000001</v>
      </c>
      <c r="AT42" s="11">
        <f t="shared" si="32"/>
        <v>266793.86643894017</v>
      </c>
      <c r="AU42" s="11">
        <f t="shared" si="32"/>
        <v>0</v>
      </c>
      <c r="AV42" s="11">
        <f t="shared" si="32"/>
        <v>283900.33999999979</v>
      </c>
      <c r="AW42" s="11">
        <f t="shared" si="32"/>
        <v>0</v>
      </c>
      <c r="AX42" s="11">
        <f t="shared" si="32"/>
        <v>-17106.47356105968</v>
      </c>
      <c r="AY42" s="12"/>
      <c r="AZ42" s="11">
        <f t="shared" ref="AZ42:BE42" si="33">SUM(AZ34:AZ41)</f>
        <v>-10643605.110000001</v>
      </c>
      <c r="BA42" s="11">
        <f t="shared" si="33"/>
        <v>255235.11000000007</v>
      </c>
      <c r="BB42" s="11">
        <f t="shared" si="33"/>
        <v>0</v>
      </c>
      <c r="BC42" s="11">
        <f t="shared" si="33"/>
        <v>283515.16000000038</v>
      </c>
      <c r="BD42" s="11">
        <f t="shared" si="33"/>
        <v>0</v>
      </c>
      <c r="BE42" s="11">
        <f t="shared" si="33"/>
        <v>-28280.050000000258</v>
      </c>
      <c r="BF42" s="11"/>
      <c r="BG42" s="11">
        <f t="shared" ref="BG42:BN42" si="34">SUM(BG34:BG41)</f>
        <v>-10643605.110000001</v>
      </c>
      <c r="BH42" s="11">
        <f t="shared" si="34"/>
        <v>255717.69973444287</v>
      </c>
      <c r="BI42" s="11">
        <f t="shared" si="34"/>
        <v>0</v>
      </c>
      <c r="BJ42" s="11">
        <f t="shared" si="34"/>
        <v>283114.82322580507</v>
      </c>
      <c r="BK42" s="11">
        <f t="shared" si="34"/>
        <v>0</v>
      </c>
      <c r="BL42" s="11">
        <f t="shared" si="34"/>
        <v>-27397.12349136225</v>
      </c>
      <c r="BM42" s="12"/>
      <c r="BN42" s="11">
        <f t="shared" si="34"/>
        <v>-145187.21349136237</v>
      </c>
    </row>
    <row r="43" spans="2:66" x14ac:dyDescent="0.35">
      <c r="H43" s="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2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2"/>
      <c r="BN43" s="12"/>
    </row>
    <row r="44" spans="2:66" ht="15" thickBot="1" x14ac:dyDescent="0.4">
      <c r="J44" s="11">
        <f t="shared" ref="J44:O44" si="35">+J32+J42</f>
        <v>64211424.789999992</v>
      </c>
      <c r="K44" s="11">
        <f t="shared" si="35"/>
        <v>-1896180.484350903</v>
      </c>
      <c r="L44" s="11">
        <f t="shared" si="35"/>
        <v>54681.633697265759</v>
      </c>
      <c r="M44" s="11">
        <f t="shared" si="35"/>
        <v>-2262336.8399999994</v>
      </c>
      <c r="N44" s="11">
        <f t="shared" si="35"/>
        <v>67384.780000000013</v>
      </c>
      <c r="O44" s="23">
        <f t="shared" si="35"/>
        <v>353453.20934636117</v>
      </c>
      <c r="P44" s="11"/>
      <c r="Q44" s="11">
        <f t="shared" ref="Q44:V44" si="36">+Q32+Q42</f>
        <v>64055615.24000001</v>
      </c>
      <c r="R44" s="11">
        <f t="shared" si="36"/>
        <v>-2449855.6539161545</v>
      </c>
      <c r="S44" s="11">
        <f t="shared" si="36"/>
        <v>46876.845460545352</v>
      </c>
      <c r="T44" s="11">
        <f t="shared" si="36"/>
        <v>-2479450.3600000022</v>
      </c>
      <c r="U44" s="11">
        <f t="shared" si="36"/>
        <v>47041.07</v>
      </c>
      <c r="V44" s="23">
        <f t="shared" si="36"/>
        <v>29430.481544394293</v>
      </c>
      <c r="W44" s="11"/>
      <c r="X44" s="11">
        <f t="shared" ref="X44:AC44" si="37">+X32+X42</f>
        <v>63838421.980000019</v>
      </c>
      <c r="Y44" s="11">
        <f t="shared" si="37"/>
        <v>-2461123.2572273281</v>
      </c>
      <c r="Z44" s="11">
        <f t="shared" si="37"/>
        <v>61679.092878892421</v>
      </c>
      <c r="AA44" s="11">
        <f t="shared" si="37"/>
        <v>-2418259.7499999991</v>
      </c>
      <c r="AB44" s="11">
        <f t="shared" si="37"/>
        <v>68795.75</v>
      </c>
      <c r="AC44" s="23">
        <f t="shared" si="37"/>
        <v>-49980.164348436774</v>
      </c>
      <c r="AD44" s="11"/>
      <c r="AE44" s="11">
        <f t="shared" ref="AE44:AJ44" si="38">+AE32+AE42</f>
        <v>63683621.930000007</v>
      </c>
      <c r="AF44" s="11">
        <f t="shared" si="38"/>
        <v>-2230842.9054653137</v>
      </c>
      <c r="AG44" s="11">
        <f t="shared" si="38"/>
        <v>162214.96000000002</v>
      </c>
      <c r="AH44" s="11">
        <f t="shared" si="38"/>
        <v>-2357757.3399999989</v>
      </c>
      <c r="AI44" s="11">
        <f t="shared" si="38"/>
        <v>181352.31999999998</v>
      </c>
      <c r="AJ44" s="23">
        <f t="shared" si="38"/>
        <v>107777.07453468608</v>
      </c>
      <c r="AK44" s="11"/>
      <c r="AL44" s="11">
        <f t="shared" ref="AL44:AQ44" si="39">+AL32+AL42</f>
        <v>63182763.620000005</v>
      </c>
      <c r="AM44" s="11">
        <f t="shared" si="39"/>
        <v>-1993574.4990075508</v>
      </c>
      <c r="AN44" s="11">
        <f t="shared" si="39"/>
        <v>109527.1314190025</v>
      </c>
      <c r="AO44" s="11">
        <f t="shared" si="39"/>
        <v>-2309194.2200000039</v>
      </c>
      <c r="AP44" s="11">
        <f t="shared" si="39"/>
        <v>124305.39000000001</v>
      </c>
      <c r="AQ44" s="23">
        <f t="shared" si="39"/>
        <v>300841.46241145651</v>
      </c>
      <c r="AR44" s="11"/>
      <c r="AS44" s="11">
        <f t="shared" ref="AS44:AX44" si="40">+AS32+AS42</f>
        <v>63182763.620000005</v>
      </c>
      <c r="AT44" s="11">
        <f t="shared" si="40"/>
        <v>-1881676.2778241979</v>
      </c>
      <c r="AU44" s="11">
        <f t="shared" si="40"/>
        <v>165491.754335743</v>
      </c>
      <c r="AV44" s="11">
        <f t="shared" si="40"/>
        <v>-2241576.9099999941</v>
      </c>
      <c r="AW44" s="11">
        <f t="shared" si="40"/>
        <v>193409.74000000002</v>
      </c>
      <c r="AX44" s="23">
        <f t="shared" si="40"/>
        <v>331982.64651153848</v>
      </c>
      <c r="AY44" s="12"/>
      <c r="AZ44" s="11">
        <f t="shared" ref="AZ44:BD44" si="41">+AZ32+AZ42</f>
        <v>62516835.970000014</v>
      </c>
      <c r="BA44" s="11">
        <f t="shared" si="41"/>
        <v>-1657143.9720805914</v>
      </c>
      <c r="BB44" s="11">
        <f t="shared" si="41"/>
        <v>126411.44208059035</v>
      </c>
      <c r="BC44" s="11">
        <f t="shared" si="41"/>
        <v>-2106367.8900000034</v>
      </c>
      <c r="BD44" s="11">
        <f t="shared" si="41"/>
        <v>156074.21000000002</v>
      </c>
      <c r="BE44" s="23">
        <f>+BE32+BE42</f>
        <v>419561.15000000165</v>
      </c>
      <c r="BF44" s="11"/>
      <c r="BG44" s="11">
        <f t="shared" ref="BG44:BL44" si="42">+BG32+BG42</f>
        <v>62271846.230000004</v>
      </c>
      <c r="BH44" s="11">
        <f t="shared" si="42"/>
        <v>-1972374.4148884281</v>
      </c>
      <c r="BI44" s="11">
        <f t="shared" si="42"/>
        <v>242271.85826047719</v>
      </c>
      <c r="BJ44" s="11">
        <f t="shared" si="42"/>
        <v>-1975414.6065383372</v>
      </c>
      <c r="BK44" s="11">
        <f t="shared" si="42"/>
        <v>360857.72329057456</v>
      </c>
      <c r="BL44" s="23">
        <f t="shared" si="42"/>
        <v>-115545.67338018835</v>
      </c>
      <c r="BM44" s="12"/>
      <c r="BN44" s="23">
        <f>+BN32+BN42</f>
        <v>1377520.1866198133</v>
      </c>
    </row>
    <row r="46" spans="2:66" x14ac:dyDescent="0.35">
      <c r="M46" s="1"/>
      <c r="O46" s="24"/>
      <c r="P46" s="24"/>
      <c r="R46" s="24"/>
      <c r="S46" s="24"/>
      <c r="T46" s="24"/>
      <c r="U46" s="24"/>
      <c r="V46" s="24"/>
      <c r="W46" s="24"/>
      <c r="Y46" s="24"/>
      <c r="Z46" s="24"/>
      <c r="AA46" s="24"/>
      <c r="AB46" s="24"/>
      <c r="AC46" s="24"/>
      <c r="AD46" s="24"/>
      <c r="AF46" s="24"/>
      <c r="AG46" s="24"/>
      <c r="AH46" s="24"/>
      <c r="AI46" s="24"/>
      <c r="AJ46" s="24"/>
      <c r="AK46" s="24"/>
      <c r="AM46" s="24"/>
      <c r="AN46" s="24"/>
      <c r="AO46" s="24"/>
      <c r="AP46" s="24"/>
      <c r="AQ46" s="24"/>
      <c r="AR46" s="24"/>
      <c r="AT46" s="24"/>
      <c r="AU46" s="24"/>
      <c r="AV46" s="24"/>
      <c r="AW46" s="24"/>
      <c r="AX46" s="24"/>
      <c r="BA46" s="24"/>
      <c r="BB46" s="24"/>
      <c r="BC46" s="24"/>
      <c r="BD46" s="24"/>
      <c r="BE46" s="24"/>
      <c r="BF46" s="24"/>
      <c r="BH46" s="24"/>
      <c r="BI46" s="24"/>
      <c r="BJ46" s="24"/>
      <c r="BK46" s="24"/>
      <c r="BL46" s="24"/>
      <c r="BN46" s="13">
        <f>+BL44+BE44+AX44+AQ44+AJ44+AC44+V44+O44</f>
        <v>1377520.1866198131</v>
      </c>
    </row>
    <row r="47" spans="2:66" x14ac:dyDescent="0.35">
      <c r="O47" s="24"/>
      <c r="P47" s="24"/>
      <c r="R47" s="24"/>
      <c r="S47" s="24"/>
      <c r="T47" s="24"/>
      <c r="U47" s="24"/>
      <c r="V47" s="24"/>
      <c r="W47" s="24"/>
      <c r="Y47" s="24"/>
      <c r="Z47" s="24"/>
      <c r="AA47" s="24"/>
      <c r="AB47" s="24"/>
      <c r="AC47" s="24"/>
      <c r="AD47" s="24"/>
      <c r="AF47" s="24"/>
      <c r="AG47" s="24"/>
      <c r="AH47" s="24"/>
      <c r="AI47" s="24"/>
      <c r="AJ47" s="24"/>
      <c r="AK47" s="24"/>
      <c r="AM47" s="24"/>
      <c r="AN47" s="24"/>
      <c r="AO47" s="24"/>
      <c r="AP47" s="24"/>
      <c r="AQ47" s="24"/>
      <c r="AR47" s="24"/>
      <c r="AT47" s="24"/>
      <c r="AU47" s="24"/>
      <c r="AV47" s="24"/>
      <c r="AW47" s="24"/>
      <c r="AX47" s="24"/>
      <c r="BA47" s="24"/>
      <c r="BB47" s="24"/>
      <c r="BC47" s="24"/>
      <c r="BD47" s="24"/>
      <c r="BE47" s="24"/>
      <c r="BF47" s="24"/>
      <c r="BH47" s="24"/>
      <c r="BI47" s="24"/>
      <c r="BJ47" s="24"/>
      <c r="BK47" s="24"/>
      <c r="BL47" s="24"/>
      <c r="BN47" s="25"/>
    </row>
    <row r="48" spans="2:66" x14ac:dyDescent="0.35">
      <c r="O48" s="24"/>
      <c r="P48" s="24"/>
      <c r="R48" s="24"/>
      <c r="S48" s="24"/>
      <c r="T48" s="24"/>
      <c r="U48" s="24"/>
      <c r="V48" s="24"/>
      <c r="W48" s="24"/>
      <c r="Y48" s="24"/>
      <c r="Z48" s="24"/>
      <c r="AA48" s="24"/>
      <c r="AB48" s="24"/>
      <c r="AC48" s="24"/>
      <c r="AD48" s="24"/>
      <c r="AF48" s="24"/>
      <c r="AG48" s="24"/>
      <c r="AH48" s="24"/>
      <c r="AI48" s="24"/>
      <c r="AJ48" s="24"/>
      <c r="AK48" s="24"/>
      <c r="AM48" s="24"/>
      <c r="AN48" s="24"/>
      <c r="AO48" s="24"/>
      <c r="AP48" s="24"/>
      <c r="AQ48" s="24"/>
      <c r="AR48" s="24"/>
      <c r="AT48" s="24"/>
      <c r="AU48" s="24"/>
      <c r="AV48" s="24"/>
      <c r="AW48" s="24"/>
      <c r="AX48" s="24"/>
      <c r="BA48" s="24"/>
      <c r="BB48" s="24"/>
      <c r="BC48" s="24"/>
      <c r="BD48" s="24"/>
      <c r="BE48" s="24"/>
      <c r="BF48" s="24"/>
      <c r="BH48" s="24"/>
      <c r="BI48" s="24"/>
      <c r="BJ48" s="24"/>
      <c r="BK48" s="24"/>
      <c r="BL48" s="24"/>
    </row>
    <row r="49" spans="15:64" x14ac:dyDescent="0.35">
      <c r="O49" s="1"/>
      <c r="V49" s="1"/>
      <c r="AC49" s="1"/>
    </row>
    <row r="50" spans="15:64" x14ac:dyDescent="0.35">
      <c r="O50" s="2"/>
      <c r="V50" s="2"/>
      <c r="AC50" s="2"/>
      <c r="AJ50" s="2"/>
      <c r="AQ50" s="2"/>
      <c r="AX50" s="2"/>
      <c r="BE50" s="2"/>
      <c r="BL50" s="2"/>
    </row>
    <row r="51" spans="15:64" x14ac:dyDescent="0.35">
      <c r="O51" s="2"/>
      <c r="V51" s="26"/>
    </row>
    <row r="52" spans="15:64" x14ac:dyDescent="0.35">
      <c r="T52" s="1"/>
      <c r="V52" s="1"/>
    </row>
    <row r="54" spans="15:64" x14ac:dyDescent="0.35">
      <c r="T54" s="1"/>
      <c r="V54" s="1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56B24BA03CC41807CCB77DED0D7D2" ma:contentTypeVersion="17" ma:contentTypeDescription="Create a new document." ma:contentTypeScope="" ma:versionID="851ab5cc86adacac765f47f34a7e6fc8">
  <xsd:schema xmlns:xsd="http://www.w3.org/2001/XMLSchema" xmlns:xs="http://www.w3.org/2001/XMLSchema" xmlns:p="http://schemas.microsoft.com/office/2006/metadata/properties" xmlns:ns2="1ebb5cdf-5803-4e55-8f90-2858ffc370dd" targetNamespace="http://schemas.microsoft.com/office/2006/metadata/properties" ma:root="true" ma:fieldsID="99cfc8a51fbcdc5c9df4152d9bf605ea" ns2:_="">
    <xsd:import namespace="1ebb5cdf-5803-4e55-8f90-2858ffc370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trategic" minOccurs="0"/>
                <xsd:element ref="ns2:LeadPen" minOccurs="0"/>
                <xsd:element ref="ns2:DRP_x0028_Elexicon_x0029_" minOccurs="0"/>
                <xsd:element ref="ns2:Statu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Witness" minOccurs="0"/>
                <xsd:element ref="ns2:MediaServiceBillingMetadat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b5cdf-5803-4e55-8f90-2858ffc3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rategic" ma:index="12" nillable="true" ma:displayName="Strategic" ma:default="0" ma:format="Dropdown" ma:internalName="Strategic">
      <xsd:simpleType>
        <xsd:restriction base="dms:Boolean"/>
      </xsd:simpleType>
    </xsd:element>
    <xsd:element name="LeadPen" ma:index="13" nillable="true" ma:displayName="Lead Pen" ma:format="Dropdown" ma:list="UserInfo" ma:SharePointGroup="0" ma:internalName="LeadP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P_x0028_Elexicon_x0029_" ma:index="14" nillable="true" ma:displayName="DRP (Elexicon)" ma:format="Dropdown" ma:list="UserInfo" ma:SharePointGroup="0" ma:internalName="DRP_x0028_Elexicon_x0029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5" nillable="true" ma:displayName="Status" ma:format="Dropdown" ma:internalName="Status">
      <xsd:simpleType>
        <xsd:union memberTypes="dms:Text">
          <xsd:simpleType>
            <xsd:restriction base="dms:Choice">
              <xsd:enumeration value="Not Started"/>
              <xsd:enumeration value="First Draft in-progress"/>
              <xsd:enumeration value="Revised Draft in-progress"/>
              <xsd:enumeration value="with Torys"/>
              <xsd:enumeration value="Ready for Witness Review"/>
              <xsd:enumeration value="Needs revisions/inputs"/>
              <xsd:enumeration value="Signed-off by Witness"/>
              <xsd:enumeration value="Formatting in Progress"/>
              <xsd:enumeration value="Ready for Final Regulatory Review"/>
              <xsd:enumeration value="Ready to be Filed"/>
              <xsd:enumeration value="Ready for PDFing"/>
            </xsd:restriction>
          </xsd:simpleType>
        </xsd:un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3a22a3d-408e-4f18-9ceb-0cfc2189b2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Witness" ma:index="21" nillable="true" ma:displayName="Witness" ma:format="Dropdown" ma:internalName="Witnes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ynthia Chan"/>
                        <xsd:enumeration value="Stephen Vetsis"/>
                        <xsd:enumeration value="Kriston Romano"/>
                        <xsd:enumeration value="Lincoln Frost-Hunt"/>
                        <xsd:enumeration value="Sam Sadeghi"/>
                        <xsd:enumeration value="Brad Walker"/>
                        <xsd:enumeration value="Stephen Sheehy"/>
                        <xsd:enumeration value="Munish Multani"/>
                        <xsd:enumeration value="Zubair Islam"/>
                        <xsd:enumeration value="Andrew Blair (PA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adPen xmlns="1ebb5cdf-5803-4e55-8f90-2858ffc370dd">
      <UserInfo>
        <DisplayName/>
        <AccountId xsi:nil="true"/>
        <AccountType/>
      </UserInfo>
    </LeadPen>
    <lcf76f155ced4ddcb4097134ff3c332f xmlns="1ebb5cdf-5803-4e55-8f90-2858ffc370dd">
      <Terms xmlns="http://schemas.microsoft.com/office/infopath/2007/PartnerControls"/>
    </lcf76f155ced4ddcb4097134ff3c332f>
    <Strategic xmlns="1ebb5cdf-5803-4e55-8f90-2858ffc370dd">false</Strategic>
    <DRP_x0028_Elexicon_x0029_ xmlns="1ebb5cdf-5803-4e55-8f90-2858ffc370dd">
      <UserInfo>
        <DisplayName/>
        <AccountId xsi:nil="true"/>
        <AccountType/>
      </UserInfo>
    </DRP_x0028_Elexicon_x0029_>
    <Status xmlns="1ebb5cdf-5803-4e55-8f90-2858ffc370dd" xsi:nil="true"/>
    <Witness xmlns="1ebb5cdf-5803-4e55-8f90-2858ffc370dd" xsi:nil="true"/>
  </documentManagement>
</p:properties>
</file>

<file path=customXml/itemProps1.xml><?xml version="1.0" encoding="utf-8"?>
<ds:datastoreItem xmlns:ds="http://schemas.openxmlformats.org/officeDocument/2006/customXml" ds:itemID="{1AB21CB0-D968-404E-8120-EA49B10A0D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74945E-6541-4B44-93E8-954158BAF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bb5cdf-5803-4e55-8f90-2858ffc3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60A90-8AE9-4567-BE83-2558FFCF6908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1ebb5cdf-5803-4e55-8f90-2858ffc370d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2-EA-WRZ</vt:lpstr>
      <vt:lpstr>Summary_Application-Diff UL</vt:lpstr>
    </vt:vector>
  </TitlesOfParts>
  <Company>Elexicon Energy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Kim</dc:creator>
  <cp:lastModifiedBy>Cindy Perrin</cp:lastModifiedBy>
  <dcterms:created xsi:type="dcterms:W3CDTF">2026-03-24T01:52:14Z</dcterms:created>
  <dcterms:modified xsi:type="dcterms:W3CDTF">2026-03-31T22:51:40Z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0x0101007C856B24BA03CC41807CCB77DED0D7D2</vt:lpwstr>
  </property>
  <property fmtid="{D5CDD505-2E9C-101B-9397-08002B2CF9AE}" pid="3" name="MediaServiceImageTags">
    <vt:lpwstr/>
  </property>
</Properties>
</file>