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elexiconenergy.sharepoint.com/sites/EarlyRebasingApplication-ExhibitsWorkingDrafts/Shared Documents/ERA/Exhibit 9 (DVAs)/0.3 Evidence Update/Drafts/"/>
    </mc:Choice>
  </mc:AlternateContent>
  <xr:revisionPtr revIDLastSave="16" documentId="8_{4B4FFF9B-A645-4A14-9E1F-3C5A6E87DAF3}" xr6:coauthVersionLast="47" xr6:coauthVersionMax="47" xr10:uidLastSave="{301BCE9D-0434-482A-A455-D75D83847987}"/>
  <bookViews>
    <workbookView xWindow="-28920" yWindow="1485" windowWidth="29040" windowHeight="15720" xr2:uid="{E6B85D70-71B5-477A-95FA-3684BFEB5848}"/>
  </bookViews>
  <sheets>
    <sheet name="App.2-EA 1575 Transitional PP&amp;E" sheetId="1" r:id="rId1"/>
  </sheets>
  <definedNames>
    <definedName name="CDMQR_5FACost">#REF!</definedName>
    <definedName name="CDMQR_5FARemovalandCIACWIP">#REF!</definedName>
    <definedName name="CDMQR5FACost_1">#REF!</definedName>
    <definedName name="CDMQR5FARemovalandCIACWIP_1">#REF!</definedName>
    <definedName name="Test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1" l="1"/>
  <c r="P22" i="1" s="1"/>
  <c r="P25" i="1" s="1"/>
  <c r="E25" i="1"/>
  <c r="F22" i="1" s="1"/>
  <c r="F25" i="1" s="1"/>
  <c r="G22" i="1" s="1"/>
  <c r="G25" i="1" s="1"/>
  <c r="H22" i="1" s="1"/>
  <c r="H25" i="1" s="1"/>
  <c r="I22" i="1" s="1"/>
  <c r="I25" i="1" s="1"/>
  <c r="J22" i="1" s="1"/>
  <c r="J25" i="1" s="1"/>
  <c r="K22" i="1" s="1"/>
  <c r="K25" i="1" s="1"/>
  <c r="L22" i="1" s="1"/>
  <c r="L25" i="1" s="1"/>
  <c r="M22" i="1" s="1"/>
  <c r="M25" i="1" s="1"/>
  <c r="N22" i="1" s="1"/>
  <c r="N25" i="1" s="1"/>
  <c r="D25" i="1"/>
  <c r="E22" i="1"/>
  <c r="D19" i="1"/>
  <c r="E16" i="1" s="1"/>
  <c r="E19" i="1" l="1"/>
  <c r="F16" i="1" s="1"/>
  <c r="F19" i="1" s="1"/>
  <c r="G16" i="1" s="1"/>
  <c r="G19" i="1" s="1"/>
  <c r="H16" i="1" s="1"/>
  <c r="H19" i="1" s="1"/>
  <c r="I16" i="1" s="1"/>
  <c r="I19" i="1" s="1"/>
  <c r="J16" i="1" s="1"/>
  <c r="J19" i="1" s="1"/>
  <c r="K16" i="1" s="1"/>
  <c r="K19" i="1" s="1"/>
  <c r="L16" i="1" s="1"/>
  <c r="L19" i="1" s="1"/>
  <c r="M16" i="1" s="1"/>
  <c r="M19" i="1" s="1"/>
  <c r="N16" i="1" s="1"/>
  <c r="N19" i="1" s="1"/>
  <c r="O19" i="1"/>
  <c r="P16" i="1" s="1"/>
  <c r="P19" i="1" s="1"/>
  <c r="P27" i="1" s="1"/>
  <c r="P31" i="1" s="1"/>
  <c r="P32" i="1" s="1"/>
  <c r="P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Kim</author>
  </authors>
  <commentList>
    <comment ref="O36" authorId="0" shapeId="0" xr:uid="{BEF0824E-488F-49D4-B79F-02A8D6753AFF}">
      <text>
        <r>
          <rPr>
            <b/>
            <sz val="9"/>
            <color indexed="81"/>
            <rFont val="Tahoma"/>
            <charset val="1"/>
          </rPr>
          <t xml:space="preserve">Elexicon:
</t>
        </r>
        <r>
          <rPr>
            <sz val="9"/>
            <color indexed="81"/>
            <rFont val="Tahoma"/>
            <family val="2"/>
          </rPr>
          <t>The proposed disposition period is five years. For purposes of this workform, a one‑year input is used so that the WACC is applied on a one‑year basis only.</t>
        </r>
      </text>
    </comment>
  </commentList>
</comments>
</file>

<file path=xl/sharedStrings.xml><?xml version="1.0" encoding="utf-8"?>
<sst xmlns="http://schemas.openxmlformats.org/spreadsheetml/2006/main" count="65" uniqueCount="27">
  <si>
    <t>File Number:</t>
  </si>
  <si>
    <t>EB-2025-0312</t>
  </si>
  <si>
    <t>Exhibit:</t>
  </si>
  <si>
    <t>Tab:</t>
  </si>
  <si>
    <t>Schedule:</t>
  </si>
  <si>
    <t>Page:</t>
  </si>
  <si>
    <t>Date:</t>
  </si>
  <si>
    <t>1575 Transitional PP&amp;E - VRZ</t>
  </si>
  <si>
    <t>Reporting Basis</t>
  </si>
  <si>
    <t>MIFRS</t>
  </si>
  <si>
    <t>Actual</t>
  </si>
  <si>
    <t>$</t>
  </si>
  <si>
    <t>PP&amp;E Values under former CGAAP</t>
  </si>
  <si>
    <t xml:space="preserve">            Opening net PP&amp;E </t>
  </si>
  <si>
    <t xml:space="preserve">            Net Additions </t>
  </si>
  <si>
    <t xml:space="preserve">            Net Depreciation (amounts should be negative)</t>
  </si>
  <si>
    <t xml:space="preserve">            Closing net PP&amp;E </t>
  </si>
  <si>
    <t xml:space="preserve">PP&amp;E Values under MIFRS </t>
  </si>
  <si>
    <t xml:space="preserve">            Opening net PP&amp;E  </t>
  </si>
  <si>
    <t xml:space="preserve">            Net Depreciation (amounts should be negative) </t>
  </si>
  <si>
    <t>Difference in Closing net PP&amp;E, former CGAAP vs. MIFRS</t>
  </si>
  <si>
    <t>Effect on Deferral and Variance Account Rate Riders</t>
  </si>
  <si>
    <t>Closing balance in Account 1575</t>
  </si>
  <si>
    <t xml:space="preserve">Return on Rate Base Associated with Account 1575 balance at WACC  </t>
  </si>
  <si>
    <t xml:space="preserve">     Amount included in Deferral and Variance Account Rate Rider Calculation</t>
  </si>
  <si>
    <t>WACC</t>
  </si>
  <si>
    <t># of years of rate rider disposition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</si>
</sst>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color theme="1"/>
      <name val="Aptos Narrow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u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0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1" applyProtection="1">
      <protection locked="0"/>
    </xf>
    <xf numFmtId="0" fontId="2" fillId="0" borderId="0" xfId="1" applyFont="1" applyProtection="1">
      <protection locked="0"/>
    </xf>
    <xf numFmtId="0" fontId="3" fillId="0" borderId="0" xfId="0" applyFont="1" applyAlignment="1">
      <alignment horizontal="right" vertical="top"/>
    </xf>
    <xf numFmtId="0" fontId="3" fillId="2" borderId="1" xfId="1" applyFont="1" applyFill="1" applyBorder="1" applyAlignment="1" applyProtection="1">
      <alignment horizontal="right" vertical="top"/>
      <protection locked="0"/>
    </xf>
    <xf numFmtId="0" fontId="3" fillId="2" borderId="0" xfId="1" applyFont="1" applyFill="1" applyAlignment="1" applyProtection="1">
      <alignment horizontal="right" vertical="top"/>
      <protection locked="0"/>
    </xf>
    <xf numFmtId="0" fontId="3" fillId="0" borderId="0" xfId="1" applyFont="1" applyAlignment="1" applyProtection="1">
      <alignment horizontal="right" vertical="top"/>
      <protection locked="0"/>
    </xf>
    <xf numFmtId="14" fontId="3" fillId="2" borderId="0" xfId="1" applyNumberFormat="1" applyFont="1" applyFill="1" applyAlignment="1" applyProtection="1">
      <alignment horizontal="right" vertical="top"/>
      <protection locked="0"/>
    </xf>
    <xf numFmtId="0" fontId="4" fillId="0" borderId="0" xfId="0" applyFont="1"/>
    <xf numFmtId="0" fontId="6" fillId="3" borderId="0" xfId="2" applyFont="1" applyFill="1"/>
    <xf numFmtId="0" fontId="7" fillId="0" borderId="2" xfId="2" applyFont="1" applyBorder="1" applyAlignment="1">
      <alignment horizontal="center" wrapText="1"/>
    </xf>
    <xf numFmtId="0" fontId="6" fillId="0" borderId="2" xfId="2" applyFont="1" applyBorder="1" applyAlignment="1">
      <alignment horizontal="center"/>
    </xf>
    <xf numFmtId="0" fontId="7" fillId="3" borderId="0" xfId="2" applyFont="1" applyFill="1"/>
    <xf numFmtId="0" fontId="6" fillId="3" borderId="3" xfId="2" applyFont="1" applyFill="1" applyBorder="1" applyAlignment="1">
      <alignment horizontal="center"/>
    </xf>
    <xf numFmtId="0" fontId="6" fillId="0" borderId="2" xfId="2" applyFont="1" applyBorder="1"/>
    <xf numFmtId="3" fontId="8" fillId="4" borderId="2" xfId="2" applyNumberFormat="1" applyFont="1" applyFill="1" applyBorder="1"/>
    <xf numFmtId="3" fontId="8" fillId="0" borderId="2" xfId="2" applyNumberFormat="1" applyFont="1" applyBorder="1"/>
    <xf numFmtId="0" fontId="7" fillId="0" borderId="2" xfId="2" applyFont="1" applyBorder="1"/>
    <xf numFmtId="3" fontId="6" fillId="0" borderId="4" xfId="2" applyNumberFormat="1" applyFont="1" applyBorder="1" applyAlignment="1">
      <alignment horizontal="center"/>
    </xf>
    <xf numFmtId="3" fontId="9" fillId="0" borderId="0" xfId="2" applyNumberFormat="1" applyFont="1"/>
    <xf numFmtId="0" fontId="7" fillId="3" borderId="0" xfId="2" applyFont="1" applyFill="1" applyAlignment="1">
      <alignment wrapText="1"/>
    </xf>
    <xf numFmtId="3" fontId="6" fillId="3" borderId="5" xfId="2" applyNumberFormat="1" applyFont="1" applyFill="1" applyBorder="1" applyAlignment="1">
      <alignment horizontal="center"/>
    </xf>
    <xf numFmtId="3" fontId="6" fillId="3" borderId="4" xfId="2" applyNumberFormat="1" applyFont="1" applyFill="1" applyBorder="1" applyAlignment="1">
      <alignment horizontal="center"/>
    </xf>
    <xf numFmtId="0" fontId="7" fillId="0" borderId="6" xfId="2" applyFont="1" applyBorder="1" applyAlignment="1">
      <alignment wrapText="1"/>
    </xf>
    <xf numFmtId="3" fontId="8" fillId="0" borderId="6" xfId="2" applyNumberFormat="1" applyFont="1" applyBorder="1"/>
    <xf numFmtId="3" fontId="8" fillId="0" borderId="3" xfId="2" applyNumberFormat="1" applyFont="1" applyBorder="1"/>
    <xf numFmtId="3" fontId="8" fillId="0" borderId="7" xfId="2" applyNumberFormat="1" applyFont="1" applyBorder="1"/>
    <xf numFmtId="3" fontId="6" fillId="3" borderId="0" xfId="2" applyNumberFormat="1" applyFont="1" applyFill="1"/>
    <xf numFmtId="0" fontId="10" fillId="0" borderId="0" xfId="2" applyFont="1" applyProtection="1">
      <protection locked="0"/>
    </xf>
    <xf numFmtId="0" fontId="8" fillId="0" borderId="5" xfId="2" applyFont="1" applyBorder="1" applyAlignment="1" applyProtection="1">
      <alignment horizontal="left" wrapText="1" indent="4"/>
      <protection locked="0"/>
    </xf>
    <xf numFmtId="0" fontId="11" fillId="0" borderId="5" xfId="0" applyFont="1" applyBorder="1"/>
    <xf numFmtId="3" fontId="12" fillId="0" borderId="5" xfId="0" applyNumberFormat="1" applyFont="1" applyBorder="1"/>
    <xf numFmtId="0" fontId="8" fillId="0" borderId="0" xfId="2" applyFont="1" applyAlignment="1" applyProtection="1">
      <alignment horizontal="left" wrapText="1" indent="4"/>
      <protection locked="0"/>
    </xf>
    <xf numFmtId="0" fontId="12" fillId="0" borderId="0" xfId="0" applyFont="1"/>
    <xf numFmtId="37" fontId="12" fillId="0" borderId="0" xfId="0" applyNumberFormat="1" applyFont="1"/>
    <xf numFmtId="0" fontId="10" fillId="0" borderId="3" xfId="2" applyFont="1" applyBorder="1" applyProtection="1">
      <protection locked="0"/>
    </xf>
    <xf numFmtId="0" fontId="0" fillId="0" borderId="3" xfId="0" applyBorder="1"/>
    <xf numFmtId="3" fontId="12" fillId="0" borderId="3" xfId="0" applyNumberFormat="1" applyFont="1" applyBorder="1"/>
    <xf numFmtId="3" fontId="0" fillId="0" borderId="0" xfId="0" applyNumberFormat="1"/>
    <xf numFmtId="0" fontId="8" fillId="0" borderId="0" xfId="2" applyFont="1" applyProtection="1">
      <protection locked="0"/>
    </xf>
    <xf numFmtId="0" fontId="10" fillId="0" borderId="0" xfId="2" applyFont="1" applyAlignment="1" applyProtection="1">
      <alignment horizontal="right"/>
      <protection locked="0"/>
    </xf>
    <xf numFmtId="10" fontId="8" fillId="4" borderId="1" xfId="2" applyNumberFormat="1" applyFont="1" applyFill="1" applyBorder="1" applyProtection="1">
      <protection locked="0"/>
    </xf>
    <xf numFmtId="0" fontId="10" fillId="0" borderId="0" xfId="2" applyFont="1" applyAlignment="1" applyProtection="1">
      <alignment horizontal="right" wrapText="1"/>
      <protection locked="0"/>
    </xf>
    <xf numFmtId="164" fontId="8" fillId="4" borderId="8" xfId="3" applyNumberFormat="1" applyFont="1" applyFill="1" applyBorder="1" applyAlignment="1" applyProtection="1">
      <alignment horizontal="center"/>
      <protection locked="0"/>
    </xf>
    <xf numFmtId="164" fontId="8" fillId="4" borderId="1" xfId="3" applyNumberFormat="1" applyFont="1" applyFill="1" applyBorder="1" applyAlignment="1" applyProtection="1">
      <alignment horizontal="center"/>
      <protection locked="0"/>
    </xf>
  </cellXfs>
  <cellStyles count="4">
    <cellStyle name="Comma 7" xfId="3" xr:uid="{F1494B81-DF4E-46EB-9377-9308B01E8691}"/>
    <cellStyle name="Normal" xfId="0" builtinId="0"/>
    <cellStyle name="Normal 2 11" xfId="1" xr:uid="{11E48C44-7E7C-4C47-BE0B-9071351E8D4E}"/>
    <cellStyle name="Normal_PPE Deferral Account Schedule for 2013 MIFRS CoS applications (2)" xfId="2" xr:uid="{56EF290A-1698-4A61-80AB-6D726FD549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44ED1-A4AC-4F92-8449-E4E603472D2F}">
  <sheetPr>
    <tabColor theme="6" tint="0.59999389629810485"/>
  </sheetPr>
  <dimension ref="A1:P37"/>
  <sheetViews>
    <sheetView showGridLines="0" tabSelected="1" topLeftCell="C15" workbookViewId="0">
      <selection activeCell="M28" sqref="M28"/>
    </sheetView>
  </sheetViews>
  <sheetFormatPr defaultRowHeight="14.5" x14ac:dyDescent="0.35"/>
  <cols>
    <col min="3" max="3" width="60.81640625" bestFit="1" customWidth="1"/>
    <col min="4" max="16" width="14.54296875" customWidth="1"/>
  </cols>
  <sheetData>
    <row r="1" spans="1:16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 t="s">
        <v>0</v>
      </c>
      <c r="P1" s="3" t="s">
        <v>1</v>
      </c>
    </row>
    <row r="2" spans="1:16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 t="s">
        <v>2</v>
      </c>
      <c r="P2" s="4">
        <v>9</v>
      </c>
    </row>
    <row r="3" spans="1:16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 t="s">
        <v>3</v>
      </c>
      <c r="P3" s="4">
        <v>3</v>
      </c>
    </row>
    <row r="4" spans="1:16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 t="s">
        <v>4</v>
      </c>
      <c r="P4" s="4">
        <v>5</v>
      </c>
    </row>
    <row r="5" spans="1:16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" t="s">
        <v>5</v>
      </c>
      <c r="P5" s="5"/>
    </row>
    <row r="6" spans="1:16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"/>
      <c r="P6" s="6"/>
    </row>
    <row r="7" spans="1:16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" t="s">
        <v>6</v>
      </c>
      <c r="P7" s="7">
        <v>46114</v>
      </c>
    </row>
    <row r="8" spans="1:16" ht="16" x14ac:dyDescent="0.4">
      <c r="D8" s="8" t="s">
        <v>7</v>
      </c>
    </row>
    <row r="9" spans="1:16" ht="16" x14ac:dyDescent="0.4">
      <c r="D9" s="8"/>
    </row>
    <row r="11" spans="1:16" x14ac:dyDescent="0.35">
      <c r="C11" s="9"/>
      <c r="D11" s="10">
        <v>2014</v>
      </c>
      <c r="E11" s="10">
        <v>2015</v>
      </c>
      <c r="F11" s="10">
        <v>2016</v>
      </c>
      <c r="G11" s="10">
        <v>2017</v>
      </c>
      <c r="H11" s="10">
        <v>2018</v>
      </c>
      <c r="I11" s="10">
        <v>2019</v>
      </c>
      <c r="J11" s="10">
        <v>2020</v>
      </c>
      <c r="K11" s="10">
        <v>2021</v>
      </c>
      <c r="L11" s="10">
        <v>2022</v>
      </c>
      <c r="M11" s="10">
        <v>2023</v>
      </c>
      <c r="N11" s="10">
        <v>2024</v>
      </c>
      <c r="O11" s="10">
        <v>2025</v>
      </c>
      <c r="P11" s="10">
        <v>2026</v>
      </c>
    </row>
    <row r="12" spans="1:16" x14ac:dyDescent="0.35">
      <c r="C12" s="9" t="s">
        <v>8</v>
      </c>
      <c r="D12" s="10" t="s">
        <v>9</v>
      </c>
      <c r="E12" s="10" t="s">
        <v>9</v>
      </c>
      <c r="F12" s="10" t="s">
        <v>9</v>
      </c>
      <c r="G12" s="10" t="s">
        <v>9</v>
      </c>
      <c r="H12" s="10" t="s">
        <v>9</v>
      </c>
      <c r="I12" s="10" t="s">
        <v>9</v>
      </c>
      <c r="J12" s="10" t="s">
        <v>9</v>
      </c>
      <c r="K12" s="10" t="s">
        <v>9</v>
      </c>
      <c r="L12" s="10" t="s">
        <v>9</v>
      </c>
      <c r="M12" s="10" t="s">
        <v>9</v>
      </c>
      <c r="N12" s="10" t="s">
        <v>9</v>
      </c>
      <c r="O12" s="10" t="s">
        <v>9</v>
      </c>
      <c r="P12" s="10" t="s">
        <v>9</v>
      </c>
    </row>
    <row r="13" spans="1:16" x14ac:dyDescent="0.35">
      <c r="C13" s="9"/>
      <c r="D13" s="10" t="s">
        <v>10</v>
      </c>
      <c r="E13" s="10" t="s">
        <v>10</v>
      </c>
      <c r="F13" s="10" t="s">
        <v>10</v>
      </c>
      <c r="G13" s="10" t="s">
        <v>10</v>
      </c>
      <c r="H13" s="10" t="s">
        <v>10</v>
      </c>
      <c r="I13" s="10" t="s">
        <v>10</v>
      </c>
      <c r="J13" s="10" t="s">
        <v>10</v>
      </c>
      <c r="K13" s="10" t="s">
        <v>10</v>
      </c>
      <c r="L13" s="10" t="s">
        <v>10</v>
      </c>
      <c r="M13" s="10" t="s">
        <v>10</v>
      </c>
      <c r="N13" s="10" t="s">
        <v>10</v>
      </c>
      <c r="O13" s="10" t="s">
        <v>10</v>
      </c>
      <c r="P13" s="10" t="s">
        <v>10</v>
      </c>
    </row>
    <row r="14" spans="1:16" x14ac:dyDescent="0.35">
      <c r="C14" s="9"/>
      <c r="D14" s="11" t="s">
        <v>11</v>
      </c>
      <c r="E14" s="11" t="s">
        <v>11</v>
      </c>
      <c r="F14" s="11" t="s">
        <v>11</v>
      </c>
      <c r="G14" s="11" t="s">
        <v>11</v>
      </c>
      <c r="H14" s="11" t="s">
        <v>11</v>
      </c>
      <c r="I14" s="11" t="s">
        <v>11</v>
      </c>
      <c r="J14" s="11" t="s">
        <v>11</v>
      </c>
      <c r="K14" s="11" t="s">
        <v>11</v>
      </c>
      <c r="L14" s="11" t="s">
        <v>11</v>
      </c>
      <c r="M14" s="11" t="s">
        <v>11</v>
      </c>
      <c r="N14" s="11" t="s">
        <v>11</v>
      </c>
      <c r="O14" s="11" t="s">
        <v>11</v>
      </c>
      <c r="P14" s="11" t="s">
        <v>11</v>
      </c>
    </row>
    <row r="15" spans="1:16" x14ac:dyDescent="0.35">
      <c r="C15" s="12" t="s">
        <v>12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</row>
    <row r="16" spans="1:16" x14ac:dyDescent="0.35">
      <c r="C16" s="14" t="s">
        <v>13</v>
      </c>
      <c r="D16" s="15">
        <v>183865660.60949999</v>
      </c>
      <c r="E16" s="16">
        <f>+D19</f>
        <v>193389537.7755</v>
      </c>
      <c r="F16" s="16">
        <f t="shared" ref="F16:N16" si="0">+E19</f>
        <v>203256484.97849998</v>
      </c>
      <c r="G16" s="16">
        <f t="shared" si="0"/>
        <v>215505913.61378068</v>
      </c>
      <c r="H16" s="16">
        <f t="shared" si="0"/>
        <v>226441515.50958604</v>
      </c>
      <c r="I16" s="16">
        <f t="shared" si="0"/>
        <v>236511048.32861716</v>
      </c>
      <c r="J16" s="16">
        <f t="shared" si="0"/>
        <v>252385372.53493306</v>
      </c>
      <c r="K16" s="16">
        <f t="shared" si="0"/>
        <v>260287173.5730699</v>
      </c>
      <c r="L16" s="16">
        <f t="shared" si="0"/>
        <v>274174949.35751098</v>
      </c>
      <c r="M16" s="16">
        <f t="shared" si="0"/>
        <v>291744171.61509758</v>
      </c>
      <c r="N16" s="16">
        <f t="shared" si="0"/>
        <v>306029743.47029984</v>
      </c>
      <c r="O16" s="16">
        <v>317942149.57614702</v>
      </c>
      <c r="P16" s="16">
        <f t="shared" ref="P16" si="1">+O19</f>
        <v>346586963.72295433</v>
      </c>
    </row>
    <row r="17" spans="3:16" x14ac:dyDescent="0.35">
      <c r="C17" s="14" t="s">
        <v>14</v>
      </c>
      <c r="D17" s="15">
        <v>19938585.836000003</v>
      </c>
      <c r="E17" s="15">
        <v>21245765.092999995</v>
      </c>
      <c r="F17" s="15">
        <v>24062084.625400007</v>
      </c>
      <c r="G17" s="15">
        <v>23440564.846000001</v>
      </c>
      <c r="H17" s="15">
        <v>23016680.489099998</v>
      </c>
      <c r="I17" s="15">
        <v>29131831.120000031</v>
      </c>
      <c r="J17" s="15">
        <v>22457391.120999966</v>
      </c>
      <c r="K17" s="15">
        <v>29131420.340000007</v>
      </c>
      <c r="L17" s="15">
        <v>33948395.460000023</v>
      </c>
      <c r="M17" s="15">
        <v>31006006.150000021</v>
      </c>
      <c r="N17" s="15">
        <v>28510011.340000007</v>
      </c>
      <c r="O17" s="15">
        <v>45343174.690000005</v>
      </c>
      <c r="P17" s="15">
        <v>51215268.113419652</v>
      </c>
    </row>
    <row r="18" spans="3:16" x14ac:dyDescent="0.35">
      <c r="C18" s="14" t="s">
        <v>15</v>
      </c>
      <c r="D18" s="15">
        <v>-10414708.669999998</v>
      </c>
      <c r="E18" s="15">
        <v>-11378817.890000006</v>
      </c>
      <c r="F18" s="15">
        <v>-11812655.990119321</v>
      </c>
      <c r="G18" s="15">
        <v>-12504962.950194644</v>
      </c>
      <c r="H18" s="15">
        <v>-12947147.670068882</v>
      </c>
      <c r="I18" s="15">
        <v>-13257506.913684135</v>
      </c>
      <c r="J18" s="15">
        <v>-14555590.08286312</v>
      </c>
      <c r="K18" s="15">
        <v>-15243644.555558929</v>
      </c>
      <c r="L18" s="15">
        <v>-16379173.202413419</v>
      </c>
      <c r="M18" s="15">
        <v>-16720434.294797778</v>
      </c>
      <c r="N18" s="15">
        <v>-16240457.662252756</v>
      </c>
      <c r="O18" s="15">
        <v>-16698360.543192666</v>
      </c>
      <c r="P18" s="15">
        <v>-18057186.616350409</v>
      </c>
    </row>
    <row r="19" spans="3:16" x14ac:dyDescent="0.35">
      <c r="C19" s="17" t="s">
        <v>16</v>
      </c>
      <c r="D19" s="16">
        <f>SUM(D16:D18)</f>
        <v>193389537.7755</v>
      </c>
      <c r="E19" s="16">
        <f t="shared" ref="E19:P19" si="2">SUM(E16:E18)</f>
        <v>203256484.97849998</v>
      </c>
      <c r="F19" s="16">
        <f t="shared" si="2"/>
        <v>215505913.61378068</v>
      </c>
      <c r="G19" s="16">
        <f t="shared" si="2"/>
        <v>226441515.50958604</v>
      </c>
      <c r="H19" s="16">
        <f t="shared" si="2"/>
        <v>236511048.32861716</v>
      </c>
      <c r="I19" s="16">
        <f t="shared" si="2"/>
        <v>252385372.53493306</v>
      </c>
      <c r="J19" s="16">
        <f t="shared" si="2"/>
        <v>260287173.5730699</v>
      </c>
      <c r="K19" s="16">
        <f t="shared" si="2"/>
        <v>274174949.35751098</v>
      </c>
      <c r="L19" s="16">
        <f t="shared" si="2"/>
        <v>291744171.61509758</v>
      </c>
      <c r="M19" s="16">
        <f t="shared" si="2"/>
        <v>306029743.47029984</v>
      </c>
      <c r="N19" s="16">
        <f t="shared" si="2"/>
        <v>318299297.14804709</v>
      </c>
      <c r="O19" s="16">
        <f t="shared" si="2"/>
        <v>346586963.72295433</v>
      </c>
      <c r="P19" s="16">
        <f t="shared" si="2"/>
        <v>379745045.22002357</v>
      </c>
    </row>
    <row r="20" spans="3:16" x14ac:dyDescent="0.35">
      <c r="C20" s="9"/>
      <c r="D20" s="18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3:16" x14ac:dyDescent="0.35">
      <c r="C21" s="20" t="s">
        <v>17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</row>
    <row r="22" spans="3:16" x14ac:dyDescent="0.35">
      <c r="C22" s="14" t="s">
        <v>18</v>
      </c>
      <c r="D22" s="15">
        <v>183865660.60949999</v>
      </c>
      <c r="E22" s="16">
        <f>+D25</f>
        <v>192829410.8955</v>
      </c>
      <c r="F22" s="16">
        <f t="shared" ref="F22:N22" si="3">+E25</f>
        <v>202351060.9285</v>
      </c>
      <c r="G22" s="16">
        <f t="shared" si="3"/>
        <v>214329094.0839</v>
      </c>
      <c r="H22" s="16">
        <f t="shared" si="3"/>
        <v>225170390.29990003</v>
      </c>
      <c r="I22" s="16">
        <f t="shared" si="3"/>
        <v>235090140.96900004</v>
      </c>
      <c r="J22" s="16">
        <f t="shared" si="3"/>
        <v>250151653.18900007</v>
      </c>
      <c r="K22" s="16">
        <f t="shared" si="3"/>
        <v>257667096.22000006</v>
      </c>
      <c r="L22" s="16">
        <f t="shared" si="3"/>
        <v>271342092.81000006</v>
      </c>
      <c r="M22" s="16">
        <f t="shared" si="3"/>
        <v>288135721.93700004</v>
      </c>
      <c r="N22" s="16">
        <f t="shared" si="3"/>
        <v>301752746.21000004</v>
      </c>
      <c r="O22" s="16">
        <v>312926850.19810003</v>
      </c>
      <c r="P22" s="16">
        <f t="shared" ref="P22" si="4">+O25</f>
        <v>341634468.51539999</v>
      </c>
    </row>
    <row r="23" spans="3:16" x14ac:dyDescent="0.35">
      <c r="C23" s="14" t="s">
        <v>14</v>
      </c>
      <c r="D23" s="15">
        <v>19328036.516000003</v>
      </c>
      <c r="E23" s="15">
        <v>20778944.022999994</v>
      </c>
      <c r="F23" s="15">
        <v>23586925.165400006</v>
      </c>
      <c r="G23" s="15">
        <v>23125960.376000002</v>
      </c>
      <c r="H23" s="15">
        <v>22589339.309099998</v>
      </c>
      <c r="I23" s="15">
        <v>27626760.360000029</v>
      </c>
      <c r="J23" s="15">
        <v>21587894.490999967</v>
      </c>
      <c r="K23" s="15">
        <v>28355249.280000009</v>
      </c>
      <c r="L23" s="15">
        <v>32379120.250000022</v>
      </c>
      <c r="M23" s="15">
        <v>29456974.990000024</v>
      </c>
      <c r="N23" s="15">
        <v>26711201.469999999</v>
      </c>
      <c r="O23" s="15">
        <v>44836389.829999998</v>
      </c>
      <c r="P23" s="15">
        <v>48466733.82611569</v>
      </c>
    </row>
    <row r="24" spans="3:16" x14ac:dyDescent="0.35">
      <c r="C24" s="14" t="s">
        <v>19</v>
      </c>
      <c r="D24" s="15">
        <v>-10364286.229999999</v>
      </c>
      <c r="E24" s="15">
        <v>-11257293.990000008</v>
      </c>
      <c r="F24" s="15">
        <v>-11608892.009999996</v>
      </c>
      <c r="G24" s="15">
        <v>-12284664.160000002</v>
      </c>
      <c r="H24" s="15">
        <v>-12669588.639999995</v>
      </c>
      <c r="I24" s="15">
        <v>-12565248.140000001</v>
      </c>
      <c r="J24" s="15">
        <v>-14072451.459999997</v>
      </c>
      <c r="K24" s="15">
        <v>-14680252.689999998</v>
      </c>
      <c r="L24" s="15">
        <v>-15585491.123000007</v>
      </c>
      <c r="M24" s="15">
        <v>-15839950.716999996</v>
      </c>
      <c r="N24" s="15">
        <v>-15179949.910000009</v>
      </c>
      <c r="O24" s="15">
        <v>-16128771.512700005</v>
      </c>
      <c r="P24" s="15">
        <v>-16790011.117645964</v>
      </c>
    </row>
    <row r="25" spans="3:16" x14ac:dyDescent="0.35">
      <c r="C25" s="17" t="s">
        <v>16</v>
      </c>
      <c r="D25" s="16">
        <f>SUM(D22:D24)</f>
        <v>192829410.8955</v>
      </c>
      <c r="E25" s="16">
        <f t="shared" ref="E25:P25" si="5">SUM(E22:E24)</f>
        <v>202351060.9285</v>
      </c>
      <c r="F25" s="16">
        <f t="shared" si="5"/>
        <v>214329094.0839</v>
      </c>
      <c r="G25" s="16">
        <f t="shared" si="5"/>
        <v>225170390.29990003</v>
      </c>
      <c r="H25" s="16">
        <f t="shared" si="5"/>
        <v>235090140.96900004</v>
      </c>
      <c r="I25" s="16">
        <f t="shared" si="5"/>
        <v>250151653.18900007</v>
      </c>
      <c r="J25" s="16">
        <f t="shared" si="5"/>
        <v>257667096.22000006</v>
      </c>
      <c r="K25" s="16">
        <f t="shared" si="5"/>
        <v>271342092.81000006</v>
      </c>
      <c r="L25" s="16">
        <f t="shared" si="5"/>
        <v>288135721.93700004</v>
      </c>
      <c r="M25" s="16">
        <f t="shared" si="5"/>
        <v>301752746.21000004</v>
      </c>
      <c r="N25" s="16">
        <f t="shared" si="5"/>
        <v>313283997.77000004</v>
      </c>
      <c r="O25" s="16">
        <f t="shared" si="5"/>
        <v>341634468.51539999</v>
      </c>
      <c r="P25" s="16">
        <f t="shared" si="5"/>
        <v>373311191.22386968</v>
      </c>
    </row>
    <row r="26" spans="3:16" x14ac:dyDescent="0.35">
      <c r="C26" s="9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</row>
    <row r="27" spans="3:16" x14ac:dyDescent="0.35">
      <c r="C27" s="23" t="s">
        <v>20</v>
      </c>
      <c r="D27" s="24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6">
        <f t="shared" ref="P27" si="6">P19-P25</f>
        <v>6433853.9961538911</v>
      </c>
    </row>
    <row r="28" spans="3:16" x14ac:dyDescent="0.35">
      <c r="C28" s="12"/>
      <c r="D28" s="27"/>
      <c r="E28" s="27"/>
      <c r="F28" s="27"/>
      <c r="G28" s="27"/>
      <c r="H28" s="27"/>
    </row>
    <row r="30" spans="3:16" x14ac:dyDescent="0.35">
      <c r="C30" s="28" t="s">
        <v>21</v>
      </c>
    </row>
    <row r="31" spans="3:16" x14ac:dyDescent="0.35">
      <c r="C31" s="29" t="s">
        <v>22</v>
      </c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1"/>
      <c r="O31" s="31"/>
      <c r="P31" s="31">
        <f>+P27</f>
        <v>6433853.9961538911</v>
      </c>
    </row>
    <row r="32" spans="3:16" ht="26" x14ac:dyDescent="0.35">
      <c r="C32" s="32" t="s">
        <v>23</v>
      </c>
      <c r="N32" s="33"/>
      <c r="O32" s="33"/>
      <c r="P32" s="34">
        <f>+P31*O35*O36</f>
        <v>415626.96815154137</v>
      </c>
    </row>
    <row r="33" spans="3:16" x14ac:dyDescent="0.35">
      <c r="C33" s="35" t="s">
        <v>24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7"/>
      <c r="O33" s="37"/>
      <c r="P33" s="37">
        <f t="shared" ref="P33" si="7">+P31+P32</f>
        <v>6849480.9643054325</v>
      </c>
    </row>
    <row r="34" spans="3:16" x14ac:dyDescent="0.35">
      <c r="C34" s="28"/>
      <c r="N34" s="38"/>
      <c r="O34" s="38"/>
      <c r="P34" s="38"/>
    </row>
    <row r="35" spans="3:16" x14ac:dyDescent="0.35">
      <c r="M35" s="39"/>
      <c r="N35" s="40" t="s">
        <v>25</v>
      </c>
      <c r="O35" s="41">
        <v>6.4600000000000005E-2</v>
      </c>
    </row>
    <row r="36" spans="3:16" x14ac:dyDescent="0.35">
      <c r="M36" s="42" t="s">
        <v>26</v>
      </c>
      <c r="N36" s="42"/>
      <c r="O36" s="43">
        <v>1</v>
      </c>
    </row>
    <row r="37" spans="3:16" x14ac:dyDescent="0.35">
      <c r="M37" s="42"/>
      <c r="N37" s="42"/>
      <c r="O37" s="44"/>
    </row>
  </sheetData>
  <mergeCells count="2">
    <mergeCell ref="M36:N37"/>
    <mergeCell ref="O36:O37"/>
  </mergeCells>
  <pageMargins left="0.7" right="0.7" top="0.75" bottom="0.75" header="0.3" footer="0.3"/>
  <pageSetup orientation="portrait" horizontalDpi="1200" verticalDpi="12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856B24BA03CC41807CCB77DED0D7D2" ma:contentTypeVersion="17" ma:contentTypeDescription="Create a new document." ma:contentTypeScope="" ma:versionID="851ab5cc86adacac765f47f34a7e6fc8">
  <xsd:schema xmlns:xsd="http://www.w3.org/2001/XMLSchema" xmlns:xs="http://www.w3.org/2001/XMLSchema" xmlns:p="http://schemas.microsoft.com/office/2006/metadata/properties" xmlns:ns2="1ebb5cdf-5803-4e55-8f90-2858ffc370dd" targetNamespace="http://schemas.microsoft.com/office/2006/metadata/properties" ma:root="true" ma:fieldsID="99cfc8a51fbcdc5c9df4152d9bf605ea" ns2:_="">
    <xsd:import namespace="1ebb5cdf-5803-4e55-8f90-2858ffc370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Strategic" minOccurs="0"/>
                <xsd:element ref="ns2:LeadPen" minOccurs="0"/>
                <xsd:element ref="ns2:DRP_x0028_Elexicon_x0029_" minOccurs="0"/>
                <xsd:element ref="ns2:Status" minOccurs="0"/>
                <xsd:element ref="ns2:MediaServiceDateTake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Witness" minOccurs="0"/>
                <xsd:element ref="ns2:MediaServiceBillingMetadata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bb5cdf-5803-4e55-8f90-2858ffc3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trategic" ma:index="12" nillable="true" ma:displayName="Strategic" ma:default="0" ma:format="Dropdown" ma:internalName="Strategic">
      <xsd:simpleType>
        <xsd:restriction base="dms:Boolean"/>
      </xsd:simpleType>
    </xsd:element>
    <xsd:element name="LeadPen" ma:index="13" nillable="true" ma:displayName="Lead Pen" ma:format="Dropdown" ma:list="UserInfo" ma:SharePointGroup="0" ma:internalName="LeadPe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P_x0028_Elexicon_x0029_" ma:index="14" nillable="true" ma:displayName="DRP (Elexicon)" ma:format="Dropdown" ma:list="UserInfo" ma:SharePointGroup="0" ma:internalName="DRP_x0028_Elexicon_x0029_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15" nillable="true" ma:displayName="Status" ma:format="Dropdown" ma:internalName="Status">
      <xsd:simpleType>
        <xsd:union memberTypes="dms:Text">
          <xsd:simpleType>
            <xsd:restriction base="dms:Choice">
              <xsd:enumeration value="Not Started"/>
              <xsd:enumeration value="First Draft in-progress"/>
              <xsd:enumeration value="Revised Draft in-progress"/>
              <xsd:enumeration value="with Torys"/>
              <xsd:enumeration value="Ready for Witness Review"/>
              <xsd:enumeration value="Needs revisions/inputs"/>
              <xsd:enumeration value="Signed-off by Witness"/>
              <xsd:enumeration value="Formatting in Progress"/>
              <xsd:enumeration value="Ready for Final Regulatory Review"/>
              <xsd:enumeration value="Ready to be Filed"/>
              <xsd:enumeration value="Ready for PDFing"/>
            </xsd:restriction>
          </xsd:simpleType>
        </xsd:un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3a22a3d-408e-4f18-9ceb-0cfc2189b2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Witness" ma:index="21" nillable="true" ma:displayName="Witness" ma:format="Dropdown" ma:internalName="Witnes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Cynthia Chan"/>
                        <xsd:enumeration value="Stephen Vetsis"/>
                        <xsd:enumeration value="Kriston Romano"/>
                        <xsd:enumeration value="Lincoln Frost-Hunt"/>
                        <xsd:enumeration value="Sam Sadeghi"/>
                        <xsd:enumeration value="Brad Walker"/>
                        <xsd:enumeration value="Stephen Sheehy"/>
                        <xsd:enumeration value="Munish Multani"/>
                        <xsd:enumeration value="Zubair Islam"/>
                        <xsd:enumeration value="Andrew Blair (PA)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eadPen xmlns="1ebb5cdf-5803-4e55-8f90-2858ffc370dd">
      <UserInfo>
        <DisplayName/>
        <AccountId xsi:nil="true"/>
        <AccountType/>
      </UserInfo>
    </LeadPen>
    <lcf76f155ced4ddcb4097134ff3c332f xmlns="1ebb5cdf-5803-4e55-8f90-2858ffc370dd">
      <Terms xmlns="http://schemas.microsoft.com/office/infopath/2007/PartnerControls"/>
    </lcf76f155ced4ddcb4097134ff3c332f>
    <Strategic xmlns="1ebb5cdf-5803-4e55-8f90-2858ffc370dd">false</Strategic>
    <DRP_x0028_Elexicon_x0029_ xmlns="1ebb5cdf-5803-4e55-8f90-2858ffc370dd">
      <UserInfo>
        <DisplayName/>
        <AccountId xsi:nil="true"/>
        <AccountType/>
      </UserInfo>
    </DRP_x0028_Elexicon_x0029_>
    <Status xmlns="1ebb5cdf-5803-4e55-8f90-2858ffc370dd" xsi:nil="true"/>
    <Witness xmlns="1ebb5cdf-5803-4e55-8f90-2858ffc370dd" xsi:nil="true"/>
  </documentManagement>
</p:properties>
</file>

<file path=customXml/itemProps1.xml><?xml version="1.0" encoding="utf-8"?>
<ds:datastoreItem xmlns:ds="http://schemas.openxmlformats.org/officeDocument/2006/customXml" ds:itemID="{1151CFF1-A0AC-42AB-9D4F-054C139988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bb5cdf-5803-4e55-8f90-2858ffc3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59E67A-AAF9-4C82-AAE5-2E5C5B4ABE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03B25F-EF57-4504-8448-434EFFDFCEC5}">
  <ds:schemaRefs>
    <ds:schemaRef ds:uri="http://purl.org/dc/elements/1.1/"/>
    <ds:schemaRef ds:uri="http://purl.org/dc/dcmitype/"/>
    <ds:schemaRef ds:uri="1ebb5cdf-5803-4e55-8f90-2858ffc370dd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App.2-EA 1575 Transitional PP&amp;E</vt:lpstr>
    </vt:vector>
  </TitlesOfParts>
  <Company>Elexicon Energy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Kim</dc:creator>
  <cp:lastModifiedBy>Cindy Perrin</cp:lastModifiedBy>
  <dcterms:created xsi:type="dcterms:W3CDTF">2026-03-24T01:49:45Z</dcterms:created>
  <dcterms:modified xsi:type="dcterms:W3CDTF">2026-03-31T23:01:13Z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0x0101007C856B24BA03CC41807CCB77DED0D7D2</vt:lpwstr>
  </property>
  <property fmtid="{D5CDD505-2E9C-101B-9397-08002B2CF9AE}" pid="3" name="MediaServiceImageTags">
    <vt:lpwstr/>
  </property>
</Properties>
</file>