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PG/Shared Documents/100595 - OPG Cost of Capital/Discovery/CCC/CCC Attachments/"/>
    </mc:Choice>
  </mc:AlternateContent>
  <xr:revisionPtr revIDLastSave="702" documentId="11_8297A0EF428D3D3EE6F0C012EEA19D594E60C440" xr6:coauthVersionLast="47" xr6:coauthVersionMax="47" xr10:uidLastSave="{862C0C21-3B1D-40C0-B01B-4FD1FD686B69}"/>
  <bookViews>
    <workbookView xWindow="-98" yWindow="-98" windowWidth="21795" windowHeight="13875" xr2:uid="{00000000-000D-0000-FFFF-FFFF00000000}"/>
  </bookViews>
  <sheets>
    <sheet name="Exh-2 Proxy Group Screening" sheetId="1" r:id="rId1"/>
  </sheets>
  <definedNames>
    <definedName name="_xlnm._FilterDatabase" localSheetId="0" hidden="1">'Exh-2 Proxy Group Screening'!$A$6:$AF$17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'Exh-2 Proxy Group Screening'!$A$1:$O$28,'Exh-2 Proxy Group Screening'!$Q$1:$AE$18,'Exh-2 Proxy Group Screening'!#REF!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 l="1"/>
  <c r="AE7" i="1" s="1"/>
  <c r="U7" i="1"/>
  <c r="V7" i="1"/>
  <c r="W7" i="1"/>
  <c r="X7" i="1"/>
  <c r="K7" i="1"/>
  <c r="T7" i="1" s="1"/>
  <c r="I7" i="1"/>
  <c r="AA7" i="1" s="1"/>
  <c r="AB7" i="1" s="1"/>
  <c r="J7" i="1"/>
  <c r="V17" i="1" l="1"/>
  <c r="U17" i="1"/>
  <c r="S17" i="1"/>
  <c r="X17" i="1"/>
  <c r="W17" i="1"/>
  <c r="J17" i="1"/>
  <c r="AD17" i="1" s="1"/>
  <c r="I17" i="1"/>
  <c r="AA17" i="1" s="1"/>
  <c r="V16" i="1"/>
  <c r="U16" i="1"/>
  <c r="S16" i="1"/>
  <c r="X16" i="1"/>
  <c r="W16" i="1"/>
  <c r="J16" i="1"/>
  <c r="AD16" i="1" s="1"/>
  <c r="I16" i="1"/>
  <c r="AA16" i="1" s="1"/>
  <c r="X15" i="1"/>
  <c r="W15" i="1"/>
  <c r="V15" i="1"/>
  <c r="U15" i="1"/>
  <c r="S15" i="1"/>
  <c r="I15" i="1"/>
  <c r="J15" i="1"/>
  <c r="AD15" i="1" s="1"/>
  <c r="X14" i="1"/>
  <c r="W14" i="1"/>
  <c r="V14" i="1"/>
  <c r="U14" i="1"/>
  <c r="S14" i="1"/>
  <c r="I14" i="1"/>
  <c r="AA14" i="1" s="1"/>
  <c r="J14" i="1"/>
  <c r="AD14" i="1" s="1"/>
  <c r="X13" i="1"/>
  <c r="W13" i="1"/>
  <c r="V13" i="1"/>
  <c r="U13" i="1"/>
  <c r="S13" i="1"/>
  <c r="J13" i="1"/>
  <c r="AD13" i="1" s="1"/>
  <c r="I13" i="1"/>
  <c r="AA13" i="1" s="1"/>
  <c r="X12" i="1"/>
  <c r="W12" i="1"/>
  <c r="V12" i="1"/>
  <c r="U12" i="1"/>
  <c r="S12" i="1"/>
  <c r="J12" i="1"/>
  <c r="AD12" i="1" s="1"/>
  <c r="I12" i="1"/>
  <c r="AA12" i="1" s="1"/>
  <c r="X11" i="1"/>
  <c r="W11" i="1"/>
  <c r="V11" i="1"/>
  <c r="U11" i="1"/>
  <c r="S11" i="1"/>
  <c r="J11" i="1"/>
  <c r="AD11" i="1" s="1"/>
  <c r="I11" i="1"/>
  <c r="AA11" i="1" s="1"/>
  <c r="X10" i="1"/>
  <c r="W10" i="1"/>
  <c r="V10" i="1"/>
  <c r="U10" i="1"/>
  <c r="S10" i="1"/>
  <c r="J10" i="1"/>
  <c r="AD10" i="1" s="1"/>
  <c r="I10" i="1"/>
  <c r="AA10" i="1" s="1"/>
  <c r="X9" i="1"/>
  <c r="W9" i="1"/>
  <c r="V9" i="1"/>
  <c r="U9" i="1"/>
  <c r="S9" i="1"/>
  <c r="J9" i="1"/>
  <c r="AD9" i="1" s="1"/>
  <c r="I9" i="1"/>
  <c r="AA9" i="1" s="1"/>
  <c r="X8" i="1"/>
  <c r="W8" i="1"/>
  <c r="V8" i="1"/>
  <c r="U8" i="1"/>
  <c r="S8" i="1"/>
  <c r="I8" i="1"/>
  <c r="AA8" i="1" s="1"/>
  <c r="J8" i="1"/>
  <c r="AD8" i="1" s="1"/>
  <c r="K15" i="1" l="1"/>
  <c r="T15" i="1" s="1"/>
  <c r="Y15" i="1" s="1"/>
  <c r="AA15" i="1"/>
  <c r="K14" i="1"/>
  <c r="T14" i="1" s="1"/>
  <c r="Y14" i="1" s="1"/>
  <c r="K13" i="1"/>
  <c r="T13" i="1" s="1"/>
  <c r="Y13" i="1" s="1"/>
  <c r="K16" i="1"/>
  <c r="T16" i="1" s="1"/>
  <c r="Y16" i="1" s="1"/>
  <c r="AB16" i="1" s="1"/>
  <c r="K8" i="1"/>
  <c r="T8" i="1" s="1"/>
  <c r="Y8" i="1" s="1"/>
  <c r="K12" i="1"/>
  <c r="T12" i="1" s="1"/>
  <c r="Y12" i="1" s="1"/>
  <c r="AB12" i="1" s="1"/>
  <c r="K11" i="1"/>
  <c r="T11" i="1" s="1"/>
  <c r="Y11" i="1" s="1"/>
  <c r="K9" i="1"/>
  <c r="T9" i="1" s="1"/>
  <c r="Y9" i="1" s="1"/>
  <c r="AB9" i="1" s="1"/>
  <c r="K10" i="1"/>
  <c r="T10" i="1" s="1"/>
  <c r="Y10" i="1" s="1"/>
  <c r="AB10" i="1" s="1"/>
  <c r="K17" i="1"/>
  <c r="T17" i="1" s="1"/>
  <c r="Y17" i="1" s="1"/>
  <c r="AB17" i="1" s="1"/>
  <c r="AB8" i="1" l="1"/>
  <c r="Y18" i="1"/>
  <c r="AB15" i="1"/>
  <c r="AE15" i="1"/>
  <c r="AE14" i="1"/>
  <c r="AB14" i="1"/>
  <c r="AE13" i="1"/>
  <c r="AB13" i="1"/>
  <c r="AE8" i="1"/>
  <c r="AE16" i="1"/>
  <c r="AE9" i="1"/>
  <c r="AE10" i="1"/>
  <c r="AE17" i="1"/>
  <c r="AB11" i="1"/>
  <c r="AE11" i="1"/>
  <c r="AE12" i="1"/>
  <c r="AE18" i="1" l="1"/>
  <c r="AB18" i="1"/>
</calcChain>
</file>

<file path=xl/sharedStrings.xml><?xml version="1.0" encoding="utf-8"?>
<sst xmlns="http://schemas.openxmlformats.org/spreadsheetml/2006/main" count="113" uniqueCount="82">
  <si>
    <t>Notes:</t>
  </si>
  <si>
    <t>-------------------------------------------------------------------------------------------------------------------- ALL COMPANY DATA --------------------------------------------------------------------------------------------------------------------</t>
  </si>
  <si>
    <t>--------------------------------------------------------- MAIN PROXY GROUP SCREENING ---------------------------------------------------------</t>
  </si>
  <si>
    <t>HYDRO SCREENING</t>
  </si>
  <si>
    <t>NUCLEAR SCREENING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</si>
  <si>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</si>
  <si>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</si>
  <si>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</si>
  <si>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</si>
  <si>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</si>
  <si>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</si>
  <si>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</si>
  <si>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</si>
  <si>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</si>
  <si>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[11]</t>
  </si>
  <si>
    <t>[12]</t>
  </si>
  <si>
    <t>[13]</t>
  </si>
  <si>
    <t>[14]</t>
  </si>
  <si>
    <t>[15]</t>
  </si>
  <si>
    <t>Company</t>
  </si>
  <si>
    <t>Ticker</t>
  </si>
  <si>
    <t>S&amp;P/Moody's Credit Rating Of At Least BBB-/Baa3</t>
  </si>
  <si>
    <t>Generation Assets Included in Rate Base</t>
  </si>
  <si>
    <t>Regulated Generation Operating Capacity (MW)</t>
  </si>
  <si>
    <t>Regulated Hydro Generation Operating Capacity (MW)</t>
  </si>
  <si>
    <t>Regulated Nuclear Generation Operating Capacity (MW)</t>
  </si>
  <si>
    <t>Percent of Generation Assets that are Hydroelectric</t>
  </si>
  <si>
    <t>Percent of Generation Assets that are Nuclear</t>
  </si>
  <si>
    <t>Own Regulated Nuclear and/or Hydroelectric Generation</t>
  </si>
  <si>
    <t xml:space="preserve">% Regulated Operating Revenue of Total Revenue 
&gt; 60% </t>
  </si>
  <si>
    <t xml:space="preserve">% Regulated Operating Income of Total Income 
&gt; 60% </t>
  </si>
  <si>
    <t xml:space="preserve">% Regulated Electric Revenue of Total Regulated Revenue 
&gt; 80% </t>
  </si>
  <si>
    <t xml:space="preserve">% Regulated Electric Income of Total Regulated Income 
&gt; 80% </t>
  </si>
  <si>
    <t>Passes Main Screens?</t>
  </si>
  <si>
    <t>% Hydroelectric</t>
  </si>
  <si>
    <t>Passes Hydro Screen?</t>
  </si>
  <si>
    <t>% 
Nuclear</t>
  </si>
  <si>
    <t>Passes Nuclear Screen?</t>
  </si>
  <si>
    <t>BBB</t>
  </si>
  <si>
    <t>Yes</t>
  </si>
  <si>
    <t>Alliant Energy Corporation</t>
  </si>
  <si>
    <t>LNT</t>
  </si>
  <si>
    <t>BBB+</t>
  </si>
  <si>
    <t>Avista Corporation</t>
  </si>
  <si>
    <t>AVA</t>
  </si>
  <si>
    <t>A-</t>
  </si>
  <si>
    <t>Eversource Energy</t>
  </si>
  <si>
    <t>ES</t>
  </si>
  <si>
    <t>No</t>
  </si>
  <si>
    <t>Exelon Corporation</t>
  </si>
  <si>
    <t>EXC</t>
  </si>
  <si>
    <t>FirstEnergy Corporation</t>
  </si>
  <si>
    <t>FE</t>
  </si>
  <si>
    <t>OGE Energy Corporation</t>
  </si>
  <si>
    <t>OGE</t>
  </si>
  <si>
    <t>PG&amp;E Corporation</t>
  </si>
  <si>
    <t>PCG</t>
  </si>
  <si>
    <t>BB</t>
  </si>
  <si>
    <t>PPL Corporation</t>
  </si>
  <si>
    <t>PPL</t>
  </si>
  <si>
    <t>n/a</t>
  </si>
  <si>
    <t>Canadian Utilities Limited</t>
  </si>
  <si>
    <t>CU</t>
  </si>
  <si>
    <t>NR</t>
  </si>
  <si>
    <t>Hydro One Limited</t>
  </si>
  <si>
    <t>H</t>
  </si>
  <si>
    <t>A</t>
  </si>
  <si>
    <t>[1] Source: Bloomberg Professional, as of May 31, 2025</t>
  </si>
  <si>
    <t xml:space="preserve">[2] - [5] Source: S&amp;P Capital IQ </t>
  </si>
  <si>
    <t>[6] Equals [4] / [3]</t>
  </si>
  <si>
    <t>[7] Equals [5] / [3]</t>
  </si>
  <si>
    <t>[8] Equals "Yes" if ([6] + [7]) &gt; 5%</t>
  </si>
  <si>
    <t>[14] Equals "Yes" if [13] equals "Yes" and [6] &gt; 5%</t>
  </si>
  <si>
    <t>[15] Equals "Yes" if [13] equals "Yes" and [7] &gt; 5%</t>
  </si>
  <si>
    <t>[10]</t>
  </si>
  <si>
    <t>El Paso Electric Company</t>
  </si>
  <si>
    <t>EE</t>
  </si>
  <si>
    <t>BBB (Fitch)</t>
  </si>
  <si>
    <t>[13] Equals "Yes" if Screens [1] - [8] are passed.</t>
  </si>
  <si>
    <t>[9] - [12] Source: Form 10-Ks for 2022, 2023, &amp; 2024 (three-year average) for US companies; Annual Reports for Canadian companies; estimate for EE</t>
  </si>
  <si>
    <t>No [16]</t>
  </si>
  <si>
    <t>[16] El Paso Electric Company is no longer a publicly-traded company and therefore was excluded from consideration.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</si>
</sst>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</cellStyleXfs>
  <cellXfs count="37">
    <xf numFmtId="0" fontId="0" fillId="0" borderId="0" xfId="0"/>
    <xf numFmtId="0" fontId="3" fillId="0" borderId="0" xfId="3" applyFont="1" applyAlignment="1">
      <alignment horizontal="centerContinuous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 wrapText="1"/>
    </xf>
    <xf numFmtId="0" fontId="3" fillId="0" borderId="0" xfId="3" applyFont="1" applyAlignment="1">
      <alignment horizontal="center" wrapText="1"/>
    </xf>
    <xf numFmtId="0" fontId="3" fillId="0" borderId="0" xfId="0" applyFont="1"/>
    <xf numFmtId="0" fontId="3" fillId="0" borderId="0" xfId="4" applyFont="1" applyAlignment="1">
      <alignment horizontal="center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0" fontId="3" fillId="0" borderId="2" xfId="3" applyFont="1" applyBorder="1"/>
    <xf numFmtId="0" fontId="4" fillId="0" borderId="0" xfId="3" applyFont="1" applyAlignment="1">
      <alignment horizontal="center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Continuous"/>
    </xf>
    <xf numFmtId="0" fontId="3" fillId="0" borderId="0" xfId="3" quotePrefix="1" applyFont="1" applyAlignment="1">
      <alignment horizontal="centerContinuous"/>
    </xf>
    <xf numFmtId="9" fontId="3" fillId="0" borderId="0" xfId="2" applyFont="1" applyAlignment="1">
      <alignment horizontal="centerContinuous"/>
    </xf>
    <xf numFmtId="9" fontId="3" fillId="0" borderId="1" xfId="2" applyFont="1" applyBorder="1" applyAlignment="1">
      <alignment horizontal="center" wrapText="1"/>
    </xf>
    <xf numFmtId="9" fontId="3" fillId="0" borderId="0" xfId="2" applyFont="1" applyAlignment="1">
      <alignment horizontal="center"/>
    </xf>
    <xf numFmtId="9" fontId="4" fillId="0" borderId="0" xfId="2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3" applyFont="1" applyAlignment="1">
      <alignment horizontal="left" vertical="top" wrapText="1"/>
    </xf>
    <xf numFmtId="0" fontId="3" fillId="0" borderId="2" xfId="0" applyFont="1" applyBorder="1"/>
    <xf numFmtId="0" fontId="3" fillId="0" borderId="2" xfId="4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9" fontId="3" fillId="0" borderId="2" xfId="2" applyFont="1" applyBorder="1" applyAlignment="1">
      <alignment horizontal="center"/>
    </xf>
    <xf numFmtId="9" fontId="3" fillId="0" borderId="2" xfId="2" applyFont="1" applyFill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12 50 2" xfId="6" xr:uid="{242047C6-C12D-47D7-B54C-2DC06A4B44E5}"/>
    <cellStyle name="Normal 195" xfId="3" xr:uid="{E1A4EF7F-7E1D-4B42-9823-B53A963FAB8A}"/>
    <cellStyle name="Normal 5 3 7" xfId="5" xr:uid="{AAA60A6E-E252-469B-81C7-5CFF10A7D91D}"/>
    <cellStyle name="Normal 6" xfId="4" xr:uid="{CB68E348-BD10-45C1-AAEC-0F2D0FFAD5B4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29"/>
  <sheetViews>
    <sheetView tabSelected="1" zoomScale="85" zoomScaleNormal="85" workbookViewId="0">
      <selection activeCell="H24" sqref="H24"/>
    </sheetView>
  </sheetViews>
  <sheetFormatPr defaultColWidth="9.06640625" defaultRowHeight="12.75" x14ac:dyDescent="0.35"/>
  <cols>
    <col min="1" max="1" width="2.73046875" style="18" customWidth="1"/>
    <col min="2" max="2" width="32.73046875" style="2" customWidth="1"/>
    <col min="3" max="3" width="10.73046875" style="2" customWidth="1"/>
    <col min="4" max="4" width="12" style="3" customWidth="1"/>
    <col min="5" max="5" width="10.73046875" style="2" customWidth="1"/>
    <col min="6" max="6" width="10.73046875" style="3" customWidth="1"/>
    <col min="7" max="8" width="11.73046875" style="3" customWidth="1"/>
    <col min="9" max="9" width="11.73046875" style="2" customWidth="1"/>
    <col min="10" max="10" width="11.73046875" style="3" customWidth="1"/>
    <col min="11" max="11" width="11.73046875" style="2" customWidth="1"/>
    <col min="12" max="15" width="10.73046875" style="2" customWidth="1"/>
    <col min="16" max="16" width="2.59765625" style="18" customWidth="1"/>
    <col min="17" max="17" width="37.59765625" style="18" bestFit="1" customWidth="1"/>
    <col min="18" max="18" width="12" style="19" customWidth="1"/>
    <col min="19" max="19" width="10.73046875" style="19" customWidth="1"/>
    <col min="20" max="20" width="12" style="19" customWidth="1"/>
    <col min="21" max="22" width="9.06640625" style="19"/>
    <col min="23" max="23" width="9.06640625" style="19" customWidth="1"/>
    <col min="24" max="24" width="9.06640625" style="19"/>
    <col min="25" max="25" width="10.73046875" style="3" customWidth="1"/>
    <col min="26" max="26" width="2.59765625" style="18" customWidth="1"/>
    <col min="27" max="27" width="11" style="25" customWidth="1"/>
    <col min="28" max="28" width="11" style="3" customWidth="1"/>
    <col min="29" max="29" width="2.59765625" style="18" customWidth="1"/>
    <col min="30" max="30" width="10.265625" style="25" customWidth="1"/>
    <col min="31" max="31" width="10.265625" style="3" customWidth="1"/>
    <col min="32" max="16384" width="9.06640625" style="18"/>
  </cols>
  <sheetData>
    <row r="2" spans="2:31" s="9" customFormat="1" x14ac:dyDescent="0.35">
      <c r="B2" s="2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20" t="s">
        <v>2</v>
      </c>
      <c r="R2" s="20"/>
      <c r="S2" s="17"/>
      <c r="T2" s="17"/>
      <c r="U2" s="17"/>
      <c r="V2" s="17"/>
      <c r="W2" s="17"/>
      <c r="X2" s="17"/>
      <c r="Y2" s="1"/>
      <c r="AA2" s="22" t="s">
        <v>3</v>
      </c>
      <c r="AB2" s="1"/>
      <c r="AD2" s="22" t="s">
        <v>4</v>
      </c>
      <c r="AE2" s="1"/>
    </row>
    <row r="3" spans="2:31" x14ac:dyDescent="0.35">
      <c r="Q3" s="9"/>
    </row>
    <row r="4" spans="2:31" s="9" customFormat="1" ht="13.15" thickBot="1" x14ac:dyDescent="0.4">
      <c r="B4" s="2"/>
      <c r="C4" s="2"/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74</v>
      </c>
      <c r="N4" s="3" t="s">
        <v>14</v>
      </c>
      <c r="O4" s="4" t="s">
        <v>15</v>
      </c>
      <c r="R4" s="4"/>
      <c r="S4" s="4"/>
      <c r="T4" s="4"/>
      <c r="U4" s="26">
        <v>0.6</v>
      </c>
      <c r="V4" s="26">
        <v>0.6</v>
      </c>
      <c r="W4" s="26">
        <v>0.8</v>
      </c>
      <c r="X4" s="26">
        <v>0.8</v>
      </c>
      <c r="Y4" s="4" t="s">
        <v>16</v>
      </c>
      <c r="AA4" s="24">
        <v>0.05</v>
      </c>
      <c r="AB4" s="4" t="s">
        <v>17</v>
      </c>
      <c r="AD4" s="24">
        <v>0.05</v>
      </c>
      <c r="AE4" s="4" t="s">
        <v>18</v>
      </c>
    </row>
    <row r="5" spans="2:31" ht="102" x14ac:dyDescent="0.35">
      <c r="B5" s="5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 t="s">
        <v>32</v>
      </c>
      <c r="Q5" s="5" t="s">
        <v>19</v>
      </c>
      <c r="R5" s="7" t="s">
        <v>21</v>
      </c>
      <c r="S5" s="7" t="s">
        <v>22</v>
      </c>
      <c r="T5" s="7" t="s">
        <v>28</v>
      </c>
      <c r="U5" s="7" t="s">
        <v>29</v>
      </c>
      <c r="V5" s="7" t="s">
        <v>30</v>
      </c>
      <c r="W5" s="7" t="s">
        <v>31</v>
      </c>
      <c r="X5" s="7" t="s">
        <v>32</v>
      </c>
      <c r="Y5" s="7" t="s">
        <v>33</v>
      </c>
      <c r="AA5" s="23" t="s">
        <v>34</v>
      </c>
      <c r="AB5" s="7" t="s">
        <v>35</v>
      </c>
      <c r="AD5" s="23" t="s">
        <v>36</v>
      </c>
      <c r="AE5" s="7" t="s">
        <v>37</v>
      </c>
    </row>
    <row r="6" spans="2:31" x14ac:dyDescent="0.35">
      <c r="D6" s="8"/>
      <c r="E6" s="3"/>
      <c r="G6" s="8"/>
      <c r="H6" s="8"/>
      <c r="I6" s="8"/>
      <c r="J6" s="8"/>
      <c r="K6" s="8"/>
      <c r="L6" s="8"/>
      <c r="M6" s="8"/>
      <c r="N6" s="8"/>
      <c r="O6" s="8"/>
      <c r="Q6" s="2"/>
      <c r="R6" s="4"/>
      <c r="S6" s="4"/>
      <c r="T6" s="4"/>
      <c r="U6" s="4"/>
      <c r="V6" s="4"/>
      <c r="W6" s="4"/>
      <c r="X6" s="4"/>
      <c r="Y6" s="8"/>
      <c r="AA6" s="24"/>
      <c r="AB6" s="8"/>
      <c r="AD6" s="24"/>
      <c r="AE6" s="8"/>
    </row>
    <row r="7" spans="2:31" x14ac:dyDescent="0.35">
      <c r="B7" s="9" t="s">
        <v>75</v>
      </c>
      <c r="C7" s="10" t="s">
        <v>76</v>
      </c>
      <c r="D7" s="3" t="s">
        <v>77</v>
      </c>
      <c r="E7" s="3" t="s">
        <v>39</v>
      </c>
      <c r="F7" s="11">
        <v>2542.87</v>
      </c>
      <c r="G7" s="12">
        <v>0</v>
      </c>
      <c r="H7" s="12">
        <v>632.47</v>
      </c>
      <c r="I7" s="13">
        <f t="shared" ref="I7" si="0">IFERROR(G7/F7, 0)</f>
        <v>0</v>
      </c>
      <c r="J7" s="13">
        <f t="shared" ref="J7" si="1">IFERROR(H7/F7, 0)</f>
        <v>0.24872289971567563</v>
      </c>
      <c r="K7" s="3" t="str">
        <f t="shared" ref="K7:K17" si="2">IF((I7+J7)&gt;5%,"Yes","No")</f>
        <v>Yes</v>
      </c>
      <c r="L7" s="14">
        <v>1</v>
      </c>
      <c r="M7" s="14">
        <v>1</v>
      </c>
      <c r="N7" s="14">
        <v>1</v>
      </c>
      <c r="O7" s="14">
        <v>1</v>
      </c>
      <c r="Q7" s="9" t="s">
        <v>75</v>
      </c>
      <c r="R7" s="4">
        <v>1</v>
      </c>
      <c r="S7" s="4">
        <v>1</v>
      </c>
      <c r="T7" s="4">
        <f t="shared" ref="T7" si="3">IF(K7="Yes", 1, 0)</f>
        <v>1</v>
      </c>
      <c r="U7" s="4">
        <f t="shared" ref="U7" si="4">IF(AND(ISNUMBER(L7), L7&gt;U$4), 1, 0)</f>
        <v>1</v>
      </c>
      <c r="V7" s="4">
        <f t="shared" ref="V7" si="5">IF(AND(ISNUMBER(M7), M7&gt;V$4), 1, 0)</f>
        <v>1</v>
      </c>
      <c r="W7" s="4">
        <f t="shared" ref="W7" si="6">IF(AND(ISNUMBER(N7), N7&gt;W$4), 1, 0)</f>
        <v>1</v>
      </c>
      <c r="X7" s="4">
        <f t="shared" ref="X7" si="7">IF(AND(ISNUMBER(O7), O7&gt;X$4), 1, 0)</f>
        <v>1</v>
      </c>
      <c r="Y7" s="3" t="s">
        <v>80</v>
      </c>
      <c r="AA7" s="24">
        <f t="shared" ref="AA7" si="8">I7</f>
        <v>0</v>
      </c>
      <c r="AB7" s="3" t="str">
        <f t="shared" ref="AB7" si="9">IF(AND(Y7="Yes", AA7&gt;AA$4), "Yes", "No")</f>
        <v>No</v>
      </c>
      <c r="AD7" s="24">
        <f t="shared" ref="AD7" si="10">J7</f>
        <v>0.24872289971567563</v>
      </c>
      <c r="AE7" s="3" t="str">
        <f t="shared" ref="AE7" si="11">IF(AND(Y7="Yes", AD7&gt;AD$4), "Yes", "No")</f>
        <v>No</v>
      </c>
    </row>
    <row r="8" spans="2:31" x14ac:dyDescent="0.35">
      <c r="B8" s="9" t="s">
        <v>40</v>
      </c>
      <c r="C8" s="10" t="s">
        <v>41</v>
      </c>
      <c r="D8" s="3" t="s">
        <v>42</v>
      </c>
      <c r="E8" s="3" t="s">
        <v>39</v>
      </c>
      <c r="F8" s="11">
        <v>8930.8203599999997</v>
      </c>
      <c r="G8" s="12">
        <v>56.370000000000005</v>
      </c>
      <c r="H8" s="12">
        <v>0</v>
      </c>
      <c r="I8" s="13">
        <f t="shared" ref="I8:I17" si="12">IFERROR(G8/F8, 0)</f>
        <v>6.3118501691596003E-3</v>
      </c>
      <c r="J8" s="13">
        <f t="shared" ref="J8:J17" si="13">IFERROR(H8/F8, 0)</f>
        <v>0</v>
      </c>
      <c r="K8" s="3" t="str">
        <f t="shared" si="2"/>
        <v>No</v>
      </c>
      <c r="L8" s="14">
        <v>0.97764231456503614</v>
      </c>
      <c r="M8" s="14">
        <v>0.97764231456503603</v>
      </c>
      <c r="N8" s="14">
        <v>0.84940073939338145</v>
      </c>
      <c r="O8" s="14">
        <v>0.84940073939338145</v>
      </c>
      <c r="Q8" s="9" t="s">
        <v>40</v>
      </c>
      <c r="R8" s="4">
        <v>1</v>
      </c>
      <c r="S8" s="4">
        <f t="shared" ref="S8:S17" si="14">IF(E8="Yes", 1, 0)</f>
        <v>1</v>
      </c>
      <c r="T8" s="4">
        <f t="shared" ref="T8:T17" si="15">IF(K8="Yes", 1, 0)</f>
        <v>0</v>
      </c>
      <c r="U8" s="4">
        <f t="shared" ref="U8:U15" si="16">IF(AND(ISNUMBER(L8), L8&gt;U$4), 1, 0)</f>
        <v>1</v>
      </c>
      <c r="V8" s="4">
        <f t="shared" ref="V8:V15" si="17">IF(AND(ISNUMBER(M8), M8&gt;V$4), 1, 0)</f>
        <v>1</v>
      </c>
      <c r="W8" s="4">
        <f t="shared" ref="W8:W15" si="18">IF(AND(ISNUMBER(N8), N8&gt;W$4), 1, 0)</f>
        <v>1</v>
      </c>
      <c r="X8" s="4">
        <f t="shared" ref="X8:X15" si="19">IF(AND(ISNUMBER(O8), O8&gt;X$4), 1, 0)</f>
        <v>1</v>
      </c>
      <c r="Y8" s="3" t="str">
        <f t="shared" ref="Y8:Y15" si="20">IF(SUM(R8:X8)=7, "Yes", "No")</f>
        <v>No</v>
      </c>
      <c r="AA8" s="24">
        <f t="shared" ref="AA8:AA17" si="21">I8</f>
        <v>6.3118501691596003E-3</v>
      </c>
      <c r="AB8" s="3" t="str">
        <f t="shared" ref="AB8:AB17" si="22">IF(AND(Y8="Yes", AA8&gt;AA$4), "Yes", "No")</f>
        <v>No</v>
      </c>
      <c r="AD8" s="24">
        <f t="shared" ref="AD8:AD17" si="23">J8</f>
        <v>0</v>
      </c>
      <c r="AE8" s="3" t="str">
        <f t="shared" ref="AE8:AE17" si="24">IF(AND(Y8="Yes", AD8&gt;AD$4), "Yes", "No")</f>
        <v>No</v>
      </c>
    </row>
    <row r="9" spans="2:31" x14ac:dyDescent="0.35">
      <c r="B9" s="9" t="s">
        <v>43</v>
      </c>
      <c r="C9" s="10" t="s">
        <v>44</v>
      </c>
      <c r="D9" s="3" t="s">
        <v>38</v>
      </c>
      <c r="E9" s="3" t="s">
        <v>39</v>
      </c>
      <c r="F9" s="11">
        <v>2143.1999999999998</v>
      </c>
      <c r="G9" s="12">
        <v>1155.5000000000002</v>
      </c>
      <c r="H9" s="12">
        <v>0</v>
      </c>
      <c r="I9" s="13">
        <f t="shared" si="12"/>
        <v>0.53914706980216509</v>
      </c>
      <c r="J9" s="13">
        <f t="shared" si="13"/>
        <v>0</v>
      </c>
      <c r="K9" s="3" t="str">
        <f t="shared" si="2"/>
        <v>Yes</v>
      </c>
      <c r="L9" s="14">
        <v>0.99972180995968107</v>
      </c>
      <c r="M9" s="14">
        <v>0.94993412384716736</v>
      </c>
      <c r="N9" s="14">
        <v>0.67885202962390412</v>
      </c>
      <c r="O9" s="14">
        <v>0.7440421416189954</v>
      </c>
      <c r="Q9" s="9" t="s">
        <v>43</v>
      </c>
      <c r="R9" s="4">
        <v>1</v>
      </c>
      <c r="S9" s="4">
        <f t="shared" si="14"/>
        <v>1</v>
      </c>
      <c r="T9" s="4">
        <f t="shared" si="15"/>
        <v>1</v>
      </c>
      <c r="U9" s="4">
        <f t="shared" si="16"/>
        <v>1</v>
      </c>
      <c r="V9" s="4">
        <f t="shared" si="17"/>
        <v>1</v>
      </c>
      <c r="W9" s="4">
        <f t="shared" si="18"/>
        <v>0</v>
      </c>
      <c r="X9" s="4">
        <f t="shared" si="19"/>
        <v>0</v>
      </c>
      <c r="Y9" s="3" t="str">
        <f t="shared" si="20"/>
        <v>No</v>
      </c>
      <c r="AA9" s="24">
        <f t="shared" si="21"/>
        <v>0.53914706980216509</v>
      </c>
      <c r="AB9" s="3" t="str">
        <f t="shared" si="22"/>
        <v>No</v>
      </c>
      <c r="AD9" s="24">
        <f t="shared" si="23"/>
        <v>0</v>
      </c>
      <c r="AE9" s="3" t="str">
        <f t="shared" si="24"/>
        <v>No</v>
      </c>
    </row>
    <row r="10" spans="2:31" x14ac:dyDescent="0.35">
      <c r="B10" s="9" t="s">
        <v>46</v>
      </c>
      <c r="C10" s="10" t="s">
        <v>47</v>
      </c>
      <c r="D10" s="3" t="s">
        <v>42</v>
      </c>
      <c r="E10" s="3" t="s">
        <v>48</v>
      </c>
      <c r="F10" s="11">
        <v>61.800000000000004</v>
      </c>
      <c r="G10" s="12">
        <v>0</v>
      </c>
      <c r="H10" s="12">
        <v>0</v>
      </c>
      <c r="I10" s="13">
        <f t="shared" si="12"/>
        <v>0</v>
      </c>
      <c r="J10" s="13">
        <f t="shared" si="13"/>
        <v>0</v>
      </c>
      <c r="K10" s="3" t="str">
        <f t="shared" si="2"/>
        <v>No</v>
      </c>
      <c r="L10" s="14">
        <v>1</v>
      </c>
      <c r="M10" s="14">
        <v>0.94196901646079978</v>
      </c>
      <c r="N10" s="14">
        <v>0.82164122717745391</v>
      </c>
      <c r="O10" s="14">
        <v>0.84614067815053462</v>
      </c>
      <c r="Q10" s="9" t="s">
        <v>46</v>
      </c>
      <c r="R10" s="4">
        <v>1</v>
      </c>
      <c r="S10" s="4">
        <f t="shared" si="14"/>
        <v>0</v>
      </c>
      <c r="T10" s="4">
        <f t="shared" si="15"/>
        <v>0</v>
      </c>
      <c r="U10" s="4">
        <f t="shared" si="16"/>
        <v>1</v>
      </c>
      <c r="V10" s="4">
        <f t="shared" si="17"/>
        <v>1</v>
      </c>
      <c r="W10" s="4">
        <f t="shared" si="18"/>
        <v>1</v>
      </c>
      <c r="X10" s="4">
        <f t="shared" si="19"/>
        <v>1</v>
      </c>
      <c r="Y10" s="3" t="str">
        <f t="shared" si="20"/>
        <v>No</v>
      </c>
      <c r="AA10" s="24">
        <f t="shared" si="21"/>
        <v>0</v>
      </c>
      <c r="AB10" s="3" t="str">
        <f t="shared" si="22"/>
        <v>No</v>
      </c>
      <c r="AD10" s="24">
        <f t="shared" si="23"/>
        <v>0</v>
      </c>
      <c r="AE10" s="3" t="str">
        <f t="shared" si="24"/>
        <v>No</v>
      </c>
    </row>
    <row r="11" spans="2:31" x14ac:dyDescent="0.35">
      <c r="B11" s="9" t="s">
        <v>49</v>
      </c>
      <c r="C11" s="10" t="s">
        <v>50</v>
      </c>
      <c r="D11" s="3" t="s">
        <v>45</v>
      </c>
      <c r="E11" s="3" t="s">
        <v>48</v>
      </c>
      <c r="F11" s="11">
        <v>0</v>
      </c>
      <c r="G11" s="12">
        <v>0</v>
      </c>
      <c r="H11" s="12">
        <v>0</v>
      </c>
      <c r="I11" s="13">
        <f t="shared" si="12"/>
        <v>0</v>
      </c>
      <c r="J11" s="13">
        <f t="shared" si="13"/>
        <v>0</v>
      </c>
      <c r="K11" s="3" t="str">
        <f t="shared" si="2"/>
        <v>No</v>
      </c>
      <c r="L11" s="14">
        <v>1</v>
      </c>
      <c r="M11" s="14">
        <v>0.99760747086516943</v>
      </c>
      <c r="N11" s="14">
        <v>0.91109415918984415</v>
      </c>
      <c r="O11" s="14">
        <v>0.89776056728167086</v>
      </c>
      <c r="Q11" s="9" t="s">
        <v>49</v>
      </c>
      <c r="R11" s="4">
        <v>1</v>
      </c>
      <c r="S11" s="4">
        <f t="shared" si="14"/>
        <v>0</v>
      </c>
      <c r="T11" s="4">
        <f t="shared" si="15"/>
        <v>0</v>
      </c>
      <c r="U11" s="4">
        <f t="shared" si="16"/>
        <v>1</v>
      </c>
      <c r="V11" s="4">
        <f t="shared" si="17"/>
        <v>1</v>
      </c>
      <c r="W11" s="4">
        <f t="shared" si="18"/>
        <v>1</v>
      </c>
      <c r="X11" s="4">
        <f t="shared" si="19"/>
        <v>1</v>
      </c>
      <c r="Y11" s="3" t="str">
        <f t="shared" si="20"/>
        <v>No</v>
      </c>
      <c r="AA11" s="24">
        <f t="shared" si="21"/>
        <v>0</v>
      </c>
      <c r="AB11" s="3" t="str">
        <f t="shared" si="22"/>
        <v>No</v>
      </c>
      <c r="AD11" s="24">
        <f t="shared" si="23"/>
        <v>0</v>
      </c>
      <c r="AE11" s="3" t="str">
        <f t="shared" si="24"/>
        <v>No</v>
      </c>
    </row>
    <row r="12" spans="2:31" x14ac:dyDescent="0.35">
      <c r="B12" s="9" t="s">
        <v>51</v>
      </c>
      <c r="C12" s="10" t="s">
        <v>52</v>
      </c>
      <c r="D12" s="3" t="s">
        <v>38</v>
      </c>
      <c r="E12" s="3" t="s">
        <v>39</v>
      </c>
      <c r="F12" s="11">
        <v>3183.0115000000001</v>
      </c>
      <c r="G12" s="12">
        <v>0</v>
      </c>
      <c r="H12" s="12">
        <v>0</v>
      </c>
      <c r="I12" s="13">
        <f t="shared" si="12"/>
        <v>0</v>
      </c>
      <c r="J12" s="13">
        <f t="shared" si="13"/>
        <v>0</v>
      </c>
      <c r="K12" s="3" t="str">
        <f t="shared" si="2"/>
        <v>No</v>
      </c>
      <c r="L12" s="14">
        <v>0.99971509971509975</v>
      </c>
      <c r="M12" s="14">
        <v>1</v>
      </c>
      <c r="N12" s="14">
        <v>1</v>
      </c>
      <c r="O12" s="14">
        <v>1</v>
      </c>
      <c r="Q12" s="9" t="s">
        <v>51</v>
      </c>
      <c r="R12" s="4">
        <v>1</v>
      </c>
      <c r="S12" s="4">
        <f t="shared" si="14"/>
        <v>1</v>
      </c>
      <c r="T12" s="4">
        <f t="shared" si="15"/>
        <v>0</v>
      </c>
      <c r="U12" s="4">
        <f t="shared" si="16"/>
        <v>1</v>
      </c>
      <c r="V12" s="4">
        <f t="shared" si="17"/>
        <v>1</v>
      </c>
      <c r="W12" s="4">
        <f t="shared" si="18"/>
        <v>1</v>
      </c>
      <c r="X12" s="4">
        <f t="shared" si="19"/>
        <v>1</v>
      </c>
      <c r="Y12" s="3" t="str">
        <f t="shared" si="20"/>
        <v>No</v>
      </c>
      <c r="AA12" s="24">
        <f t="shared" si="21"/>
        <v>0</v>
      </c>
      <c r="AB12" s="3" t="str">
        <f t="shared" si="22"/>
        <v>No</v>
      </c>
      <c r="AD12" s="24">
        <f t="shared" si="23"/>
        <v>0</v>
      </c>
      <c r="AE12" s="3" t="str">
        <f t="shared" si="24"/>
        <v>No</v>
      </c>
    </row>
    <row r="13" spans="2:31" x14ac:dyDescent="0.35">
      <c r="B13" s="9" t="s">
        <v>53</v>
      </c>
      <c r="C13" s="10" t="s">
        <v>54</v>
      </c>
      <c r="D13" s="3" t="s">
        <v>42</v>
      </c>
      <c r="E13" s="3" t="s">
        <v>39</v>
      </c>
      <c r="F13" s="11">
        <v>7283.7659999999996</v>
      </c>
      <c r="G13" s="12">
        <v>0</v>
      </c>
      <c r="H13" s="12">
        <v>0</v>
      </c>
      <c r="I13" s="13">
        <f t="shared" si="12"/>
        <v>0</v>
      </c>
      <c r="J13" s="13">
        <f t="shared" si="13"/>
        <v>0</v>
      </c>
      <c r="K13" s="3" t="str">
        <f t="shared" si="2"/>
        <v>No</v>
      </c>
      <c r="L13" s="14">
        <v>1</v>
      </c>
      <c r="M13" s="14">
        <v>1</v>
      </c>
      <c r="N13" s="14">
        <v>1</v>
      </c>
      <c r="O13" s="14">
        <v>1</v>
      </c>
      <c r="Q13" s="9" t="s">
        <v>53</v>
      </c>
      <c r="R13" s="4">
        <v>1</v>
      </c>
      <c r="S13" s="4">
        <f t="shared" si="14"/>
        <v>1</v>
      </c>
      <c r="T13" s="4">
        <f t="shared" si="15"/>
        <v>0</v>
      </c>
      <c r="U13" s="4">
        <f t="shared" si="16"/>
        <v>1</v>
      </c>
      <c r="V13" s="4">
        <f t="shared" si="17"/>
        <v>1</v>
      </c>
      <c r="W13" s="4">
        <f t="shared" si="18"/>
        <v>1</v>
      </c>
      <c r="X13" s="4">
        <f t="shared" si="19"/>
        <v>1</v>
      </c>
      <c r="Y13" s="3" t="str">
        <f t="shared" si="20"/>
        <v>No</v>
      </c>
      <c r="AA13" s="24">
        <f t="shared" si="21"/>
        <v>0</v>
      </c>
      <c r="AB13" s="3" t="str">
        <f t="shared" si="22"/>
        <v>No</v>
      </c>
      <c r="AD13" s="24">
        <f t="shared" si="23"/>
        <v>0</v>
      </c>
      <c r="AE13" s="3" t="str">
        <f t="shared" si="24"/>
        <v>No</v>
      </c>
    </row>
    <row r="14" spans="2:31" x14ac:dyDescent="0.35">
      <c r="B14" s="9" t="s">
        <v>55</v>
      </c>
      <c r="C14" s="10" t="s">
        <v>56</v>
      </c>
      <c r="D14" s="3" t="s">
        <v>57</v>
      </c>
      <c r="E14" s="3" t="s">
        <v>39</v>
      </c>
      <c r="F14" s="11">
        <v>7657.0999999999985</v>
      </c>
      <c r="G14" s="12">
        <v>2544.0600000000004</v>
      </c>
      <c r="H14" s="12">
        <v>2240</v>
      </c>
      <c r="I14" s="13">
        <f t="shared" si="12"/>
        <v>0.33224850139086609</v>
      </c>
      <c r="J14" s="13">
        <f t="shared" si="13"/>
        <v>0.29253895077770964</v>
      </c>
      <c r="K14" s="3" t="str">
        <f t="shared" si="2"/>
        <v>Yes</v>
      </c>
      <c r="L14" s="14">
        <v>1</v>
      </c>
      <c r="M14" s="14">
        <v>1</v>
      </c>
      <c r="N14" s="14">
        <v>0.71244011241742233</v>
      </c>
      <c r="O14" s="14">
        <v>0.58093472178941463</v>
      </c>
      <c r="Q14" s="9" t="s">
        <v>55</v>
      </c>
      <c r="R14" s="4">
        <v>0</v>
      </c>
      <c r="S14" s="4">
        <f t="shared" si="14"/>
        <v>1</v>
      </c>
      <c r="T14" s="4">
        <f t="shared" si="15"/>
        <v>1</v>
      </c>
      <c r="U14" s="4">
        <f t="shared" si="16"/>
        <v>1</v>
      </c>
      <c r="V14" s="4">
        <f t="shared" si="17"/>
        <v>1</v>
      </c>
      <c r="W14" s="4">
        <f t="shared" si="18"/>
        <v>0</v>
      </c>
      <c r="X14" s="4">
        <f t="shared" si="19"/>
        <v>0</v>
      </c>
      <c r="Y14" s="3" t="str">
        <f t="shared" si="20"/>
        <v>No</v>
      </c>
      <c r="AA14" s="24">
        <f t="shared" si="21"/>
        <v>0.33224850139086609</v>
      </c>
      <c r="AB14" s="3" t="str">
        <f t="shared" si="22"/>
        <v>No</v>
      </c>
      <c r="AD14" s="24">
        <f t="shared" si="23"/>
        <v>0.29253895077770964</v>
      </c>
      <c r="AE14" s="3" t="str">
        <f t="shared" si="24"/>
        <v>No</v>
      </c>
    </row>
    <row r="15" spans="2:31" x14ac:dyDescent="0.35">
      <c r="B15" s="9" t="s">
        <v>58</v>
      </c>
      <c r="C15" s="10" t="s">
        <v>59</v>
      </c>
      <c r="D15" s="3" t="s">
        <v>45</v>
      </c>
      <c r="E15" s="3" t="s">
        <v>39</v>
      </c>
      <c r="F15" s="11">
        <v>8075.2075700000005</v>
      </c>
      <c r="G15" s="12">
        <v>132.30000000000001</v>
      </c>
      <c r="H15" s="12">
        <v>0</v>
      </c>
      <c r="I15" s="13">
        <f t="shared" si="12"/>
        <v>1.6383479787133198E-2</v>
      </c>
      <c r="J15" s="13">
        <f t="shared" si="13"/>
        <v>0</v>
      </c>
      <c r="K15" s="3" t="str">
        <f t="shared" si="2"/>
        <v>No</v>
      </c>
      <c r="L15" s="14">
        <v>0.99898967882710143</v>
      </c>
      <c r="M15" s="14">
        <v>1</v>
      </c>
      <c r="N15" s="14">
        <v>0.94190919461632883</v>
      </c>
      <c r="O15" s="14">
        <v>0.94282720367504158</v>
      </c>
      <c r="Q15" s="9" t="s">
        <v>58</v>
      </c>
      <c r="R15" s="4">
        <v>1</v>
      </c>
      <c r="S15" s="4">
        <f t="shared" si="14"/>
        <v>1</v>
      </c>
      <c r="T15" s="4">
        <f t="shared" si="15"/>
        <v>0</v>
      </c>
      <c r="U15" s="4">
        <f t="shared" si="16"/>
        <v>1</v>
      </c>
      <c r="V15" s="4">
        <f t="shared" si="17"/>
        <v>1</v>
      </c>
      <c r="W15" s="4">
        <f t="shared" si="18"/>
        <v>1</v>
      </c>
      <c r="X15" s="4">
        <f t="shared" si="19"/>
        <v>1</v>
      </c>
      <c r="Y15" s="3" t="str">
        <f t="shared" si="20"/>
        <v>No</v>
      </c>
      <c r="AA15" s="24">
        <f t="shared" si="21"/>
        <v>1.6383479787133198E-2</v>
      </c>
      <c r="AB15" s="3" t="str">
        <f t="shared" si="22"/>
        <v>No</v>
      </c>
      <c r="AD15" s="24">
        <f t="shared" si="23"/>
        <v>0</v>
      </c>
      <c r="AE15" s="3" t="str">
        <f t="shared" si="24"/>
        <v>No</v>
      </c>
    </row>
    <row r="16" spans="2:31" x14ac:dyDescent="0.35">
      <c r="B16" s="9" t="s">
        <v>61</v>
      </c>
      <c r="C16" s="10" t="s">
        <v>62</v>
      </c>
      <c r="D16" s="3" t="s">
        <v>63</v>
      </c>
      <c r="E16" s="10" t="s">
        <v>48</v>
      </c>
      <c r="F16" s="11">
        <v>0</v>
      </c>
      <c r="G16" s="12">
        <v>0</v>
      </c>
      <c r="H16" s="12">
        <v>0</v>
      </c>
      <c r="I16" s="13">
        <f t="shared" si="12"/>
        <v>0</v>
      </c>
      <c r="J16" s="13">
        <f t="shared" si="13"/>
        <v>0</v>
      </c>
      <c r="K16" s="3" t="str">
        <f t="shared" si="2"/>
        <v>No</v>
      </c>
      <c r="L16" s="14">
        <v>0.85114414078134426</v>
      </c>
      <c r="M16" s="14">
        <v>0.86804648625415348</v>
      </c>
      <c r="N16" s="14">
        <v>0.50951638900232243</v>
      </c>
      <c r="O16" s="14">
        <v>0.57308204688478193</v>
      </c>
      <c r="Q16" s="9" t="s">
        <v>61</v>
      </c>
      <c r="R16" s="4">
        <v>0</v>
      </c>
      <c r="S16" s="4">
        <f t="shared" si="14"/>
        <v>0</v>
      </c>
      <c r="T16" s="4">
        <f t="shared" si="15"/>
        <v>0</v>
      </c>
      <c r="U16" s="4">
        <f t="shared" ref="U16:U17" si="25">IF(AND(ISNUMBER(L16), L16&gt;U$4), 1, 0)</f>
        <v>1</v>
      </c>
      <c r="V16" s="4">
        <f t="shared" ref="V16:V17" si="26">IF(AND(ISNUMBER(M16), M16&gt;V$4), 1, 0)</f>
        <v>1</v>
      </c>
      <c r="W16" s="4">
        <f t="shared" ref="W16:W17" si="27">IF(AND(ISNUMBER(N16), N16&gt;W$4), 1, 0)</f>
        <v>0</v>
      </c>
      <c r="X16" s="4">
        <f t="shared" ref="X16" si="28">IF(AND(ISNUMBER(O16), O16&gt;X$4), 1, 0)</f>
        <v>0</v>
      </c>
      <c r="Y16" s="3" t="str">
        <f>IF(SUM(R16:X16)=7, "Yes", "No")</f>
        <v>No</v>
      </c>
      <c r="AA16" s="24">
        <f t="shared" si="21"/>
        <v>0</v>
      </c>
      <c r="AB16" s="3" t="str">
        <f t="shared" si="22"/>
        <v>No</v>
      </c>
      <c r="AD16" s="24">
        <f t="shared" si="23"/>
        <v>0</v>
      </c>
      <c r="AE16" s="3" t="str">
        <f t="shared" si="24"/>
        <v>No</v>
      </c>
    </row>
    <row r="17" spans="2:31" x14ac:dyDescent="0.35">
      <c r="B17" s="28" t="s">
        <v>64</v>
      </c>
      <c r="C17" s="29" t="s">
        <v>65</v>
      </c>
      <c r="D17" s="30" t="s">
        <v>66</v>
      </c>
      <c r="E17" s="29" t="s">
        <v>60</v>
      </c>
      <c r="F17" s="31">
        <v>0</v>
      </c>
      <c r="G17" s="32">
        <v>0</v>
      </c>
      <c r="H17" s="32">
        <v>0</v>
      </c>
      <c r="I17" s="33">
        <f t="shared" si="12"/>
        <v>0</v>
      </c>
      <c r="J17" s="33">
        <f t="shared" si="13"/>
        <v>0</v>
      </c>
      <c r="K17" s="30" t="str">
        <f t="shared" si="2"/>
        <v>No</v>
      </c>
      <c r="L17" s="34">
        <v>0.99454630788267784</v>
      </c>
      <c r="M17" s="34">
        <v>1</v>
      </c>
      <c r="N17" s="34">
        <v>1</v>
      </c>
      <c r="O17" s="34">
        <v>1</v>
      </c>
      <c r="P17" s="35"/>
      <c r="Q17" s="28" t="s">
        <v>64</v>
      </c>
      <c r="R17" s="36">
        <v>1</v>
      </c>
      <c r="S17" s="36">
        <f t="shared" si="14"/>
        <v>0</v>
      </c>
      <c r="T17" s="36">
        <f t="shared" si="15"/>
        <v>0</v>
      </c>
      <c r="U17" s="36">
        <f t="shared" si="25"/>
        <v>1</v>
      </c>
      <c r="V17" s="36">
        <f t="shared" si="26"/>
        <v>1</v>
      </c>
      <c r="W17" s="36">
        <f t="shared" si="27"/>
        <v>1</v>
      </c>
      <c r="X17" s="36">
        <f>IF(AND(ISNUMBER(O17), O17&gt;X$4), 1, 0)</f>
        <v>1</v>
      </c>
      <c r="Y17" s="30" t="str">
        <f>IF(SUM(R17:X17)=7, "Yes", "No")</f>
        <v>No</v>
      </c>
      <c r="Z17" s="35"/>
      <c r="AA17" s="33">
        <f t="shared" si="21"/>
        <v>0</v>
      </c>
      <c r="AB17" s="30" t="str">
        <f t="shared" si="22"/>
        <v>No</v>
      </c>
      <c r="AC17" s="35"/>
      <c r="AD17" s="33">
        <f t="shared" si="23"/>
        <v>0</v>
      </c>
      <c r="AE17" s="30" t="str">
        <f t="shared" si="24"/>
        <v>No</v>
      </c>
    </row>
    <row r="18" spans="2:31" x14ac:dyDescent="0.35">
      <c r="Y18" s="3">
        <f>COUNTIF(Y7:Y17, "Yes")</f>
        <v>0</v>
      </c>
      <c r="AB18" s="3">
        <f>COUNTIF(AB7:AB17, "Yes")</f>
        <v>0</v>
      </c>
      <c r="AE18" s="3">
        <f>COUNTIF(AE7:AE17, "Yes")</f>
        <v>0</v>
      </c>
    </row>
    <row r="19" spans="2:31" s="2" customFormat="1" x14ac:dyDescent="0.35">
      <c r="B19" s="15" t="s">
        <v>0</v>
      </c>
      <c r="D19" s="3"/>
      <c r="F19" s="3"/>
      <c r="G19" s="3"/>
      <c r="H19" s="3"/>
      <c r="J19" s="3"/>
      <c r="R19" s="16"/>
      <c r="S19" s="16"/>
      <c r="T19" s="16"/>
      <c r="U19" s="16"/>
      <c r="V19" s="16"/>
      <c r="W19" s="16"/>
      <c r="X19" s="16"/>
      <c r="Y19" s="3"/>
      <c r="AA19" s="25"/>
      <c r="AB19" s="3"/>
      <c r="AD19" s="25"/>
      <c r="AE19" s="3"/>
    </row>
    <row r="20" spans="2:31" s="2" customFormat="1" x14ac:dyDescent="0.35">
      <c r="B20" s="2" t="s">
        <v>67</v>
      </c>
      <c r="D20" s="3"/>
      <c r="F20" s="3"/>
      <c r="G20" s="3"/>
      <c r="H20" s="3"/>
      <c r="J20" s="3"/>
      <c r="R20" s="16"/>
      <c r="S20" s="16"/>
      <c r="T20" s="16"/>
      <c r="U20" s="16"/>
      <c r="V20" s="16"/>
      <c r="W20" s="16"/>
      <c r="X20" s="16"/>
      <c r="Y20" s="3"/>
      <c r="AA20" s="25"/>
      <c r="AB20" s="3"/>
      <c r="AD20" s="25"/>
      <c r="AE20" s="3"/>
    </row>
    <row r="21" spans="2:31" s="2" customFormat="1" x14ac:dyDescent="0.35">
      <c r="B21" s="2" t="s">
        <v>68</v>
      </c>
      <c r="D21" s="3"/>
      <c r="F21" s="3"/>
      <c r="G21" s="3"/>
      <c r="H21" s="3"/>
      <c r="J21" s="3"/>
      <c r="R21" s="16"/>
      <c r="S21" s="16"/>
      <c r="T21" s="16"/>
      <c r="U21" s="16"/>
      <c r="V21" s="16"/>
      <c r="W21" s="16"/>
      <c r="X21" s="16"/>
      <c r="Y21" s="3"/>
      <c r="AA21" s="25"/>
      <c r="AB21" s="3"/>
      <c r="AD21" s="25"/>
      <c r="AE21" s="3"/>
    </row>
    <row r="22" spans="2:31" s="2" customFormat="1" x14ac:dyDescent="0.35">
      <c r="B22" s="2" t="s">
        <v>69</v>
      </c>
      <c r="D22" s="3"/>
      <c r="F22" s="3"/>
      <c r="G22" s="3"/>
      <c r="H22" s="3"/>
      <c r="J22" s="3"/>
      <c r="R22" s="16"/>
      <c r="S22" s="16"/>
      <c r="T22" s="16"/>
      <c r="U22" s="16"/>
      <c r="V22" s="16"/>
      <c r="W22" s="16"/>
      <c r="X22" s="16"/>
      <c r="Y22" s="3"/>
      <c r="AA22" s="25"/>
      <c r="AB22" s="3"/>
      <c r="AD22" s="25"/>
      <c r="AE22" s="3"/>
    </row>
    <row r="23" spans="2:31" s="2" customFormat="1" x14ac:dyDescent="0.35">
      <c r="B23" s="2" t="s">
        <v>70</v>
      </c>
      <c r="D23" s="3"/>
      <c r="F23" s="3"/>
      <c r="G23" s="3"/>
      <c r="H23" s="3"/>
      <c r="J23" s="3"/>
      <c r="R23" s="16"/>
      <c r="S23" s="16"/>
      <c r="T23" s="16"/>
      <c r="U23" s="16"/>
      <c r="V23" s="16"/>
      <c r="W23" s="16"/>
      <c r="X23" s="16"/>
      <c r="Y23" s="3"/>
      <c r="AA23" s="25"/>
      <c r="AB23" s="3"/>
      <c r="AD23" s="25"/>
      <c r="AE23" s="3"/>
    </row>
    <row r="24" spans="2:31" s="2" customFormat="1" x14ac:dyDescent="0.35">
      <c r="B24" s="2" t="s">
        <v>71</v>
      </c>
      <c r="D24" s="3"/>
      <c r="F24" s="3"/>
      <c r="G24" s="3"/>
      <c r="H24" s="3"/>
      <c r="J24" s="3"/>
      <c r="R24" s="16"/>
      <c r="S24" s="16"/>
      <c r="T24" s="16"/>
      <c r="U24" s="16"/>
      <c r="V24" s="16"/>
      <c r="W24" s="16"/>
      <c r="X24" s="16"/>
      <c r="Y24" s="3"/>
      <c r="AA24" s="25"/>
      <c r="AB24" s="3"/>
      <c r="AD24" s="25"/>
      <c r="AE24" s="3"/>
    </row>
    <row r="25" spans="2:31" s="2" customFormat="1" x14ac:dyDescent="0.35">
      <c r="B25" s="2" t="s">
        <v>79</v>
      </c>
      <c r="D25" s="3"/>
      <c r="F25" s="3"/>
      <c r="G25" s="3"/>
      <c r="H25" s="3"/>
      <c r="J25" s="3"/>
      <c r="R25" s="16"/>
      <c r="S25" s="16"/>
      <c r="T25" s="16"/>
      <c r="U25" s="16"/>
      <c r="V25" s="16"/>
      <c r="W25" s="16"/>
      <c r="X25" s="16"/>
      <c r="Y25" s="3"/>
      <c r="AA25" s="25"/>
      <c r="AB25" s="3"/>
      <c r="AD25" s="25"/>
      <c r="AE25" s="3"/>
    </row>
    <row r="26" spans="2:31" s="2" customFormat="1" x14ac:dyDescent="0.35">
      <c r="B26" s="27" t="s">
        <v>78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R26" s="16"/>
      <c r="S26" s="16"/>
      <c r="T26" s="16"/>
      <c r="U26" s="16"/>
      <c r="V26" s="16"/>
      <c r="W26" s="16"/>
      <c r="X26" s="16"/>
      <c r="Y26" s="3"/>
      <c r="AA26" s="25"/>
      <c r="AB26" s="3"/>
      <c r="AD26" s="25"/>
      <c r="AE26" s="3"/>
    </row>
    <row r="27" spans="2:31" x14ac:dyDescent="0.35">
      <c r="B27" s="2" t="s">
        <v>72</v>
      </c>
    </row>
    <row r="28" spans="2:31" x14ac:dyDescent="0.35">
      <c r="B28" s="2" t="s">
        <v>73</v>
      </c>
    </row>
    <row r="29" spans="2:31" x14ac:dyDescent="0.35">
      <c r="B29" s="2" t="s">
        <v>81</v>
      </c>
    </row>
  </sheetData>
  <mergeCells count="1">
    <mergeCell ref="B26:O26"/>
  </mergeCells>
  <printOptions horizontalCentered="1"/>
  <pageMargins left="0.7" right="0.7" top="0.75" bottom="0.75" header="0.3" footer="0.3"/>
  <pageSetup scale="55" orientation="landscape" useFirstPageNumber="1" r:id="rId1"/>
  <headerFooter>
    <oddHeader>&amp;LExhibit 2
Page &amp;P of 3</oddHeader>
  </headerFooter>
  <colBreaks count="1" manualBreakCount="1">
    <brk id="3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0292A-E937-44BE-ACA5-77D26A57346A}">
  <ds:schemaRefs>
    <ds:schemaRef ds:uri="http://schemas.microsoft.com/office/infopath/2007/PartnerControls"/>
    <ds:schemaRef ds:uri="http://purl.org/dc/terms/"/>
    <ds:schemaRef ds:uri="63d7fcb5-7bd1-497a-b94f-6231df271a74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76a73a03-073c-4e8a-9fc1-654f7c642b9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098D6B6-3F2F-4E34-B908-9183F5B6720E}"/>
</file>

<file path=customXml/itemProps3.xml><?xml version="1.0" encoding="utf-8"?>
<ds:datastoreItem xmlns:ds="http://schemas.openxmlformats.org/officeDocument/2006/customXml" ds:itemID="{8DE01B10-C49D-4140-A67B-DD6E78D4E7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Exh-2 Proxy Group Screening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Bryan Hu</cp:lastModifiedBy>
  <cp:revision/>
  <dcterms:created xsi:type="dcterms:W3CDTF">2025-12-01T20:50:13Z</dcterms:created>
  <dcterms:modified xsi:type="dcterms:W3CDTF">2026-04-15T00:44:16Z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MediaServiceImageTags">
    <vt:lpwstr/>
  </property>
  <property fmtid="{D5CDD505-2E9C-101B-9397-08002B2CF9AE}" pid="4" name="Industry Segment">
    <vt:lpwstr/>
  </property>
  <property fmtid="{D5CDD505-2E9C-101B-9397-08002B2CF9AE}" pid="5" name="Engagement Type">
    <vt:lpwstr/>
  </property>
  <property fmtid="{D5CDD505-2E9C-101B-9397-08002B2CF9AE}" pid="6" name="Industry_x0020_Segment">
    <vt:lpwstr/>
  </property>
  <property fmtid="{D5CDD505-2E9C-101B-9397-08002B2CF9AE}" pid="7" name="Engagement_x0020_Type">
    <vt:lpwstr/>
  </property>
  <property fmtid="{D5CDD505-2E9C-101B-9397-08002B2CF9AE}" pid="8" name="Practice Areas and Services Provided">
    <vt:lpwstr/>
  </property>
  <property fmtid="{D5CDD505-2E9C-101B-9397-08002B2CF9AE}" pid="9" name="Practice_x0020_Areas_x0020_and_x0020_Services_x0020_Provided">
    <vt:lpwstr/>
  </property>
  <property fmtid="{D5CDD505-2E9C-101B-9397-08002B2CF9AE}" pid="10" name="{A44787D4-0540-4523-9961-78E4036D8C6D}">
    <vt:lpwstr>{598A08DD-22B8-4958-A49E-DFA9DED9E108}</vt:lpwstr>
  </property>
</Properties>
</file>