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PG/Shared Documents/100595 - OPG Cost of Capital/Discovery/CCC/CCC Attachments/"/>
    </mc:Choice>
  </mc:AlternateContent>
  <xr:revisionPtr revIDLastSave="1006" documentId="11_E547898BE69B322206D480E0C19313DB9CCC5345" xr6:coauthVersionLast="47" xr6:coauthVersionMax="47" xr10:uidLastSave="{7BFD0DCF-24C6-4F0E-8B0B-3AA5BE6CB8A1}"/>
  <bookViews>
    <workbookView xWindow="-105" yWindow="0" windowWidth="26010" windowHeight="20985" xr2:uid="{00000000-000D-0000-FFFF-FFFF00000000}"/>
  </bookViews>
  <sheets>
    <sheet name="Chart" sheetId="15" r:id="rId1"/>
    <sheet name="OPG RB Data" sheetId="10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0" l="1"/>
  <c r="Y7" i="10" s="1"/>
  <c r="Z5" i="15" s="1"/>
  <c r="Z6" i="15" s="1"/>
  <c r="X6" i="10"/>
  <c r="X7" i="10" s="1"/>
  <c r="Y5" i="15" s="1"/>
  <c r="Y6" i="15" s="1"/>
  <c r="W6" i="10"/>
  <c r="W7" i="10" s="1"/>
  <c r="X5" i="15" s="1"/>
  <c r="X6" i="15" s="1"/>
  <c r="V6" i="10"/>
  <c r="V7" i="10" s="1"/>
  <c r="W5" i="15" s="1"/>
  <c r="W6" i="15" s="1"/>
  <c r="U6" i="10"/>
  <c r="U7" i="10" s="1"/>
  <c r="V5" i="15" s="1"/>
  <c r="V6" i="15" s="1"/>
  <c r="T6" i="10"/>
  <c r="T7" i="10" s="1"/>
  <c r="U5" i="15" s="1"/>
  <c r="U6" i="15" s="1"/>
  <c r="S6" i="10"/>
  <c r="S7" i="10" s="1"/>
  <c r="T5" i="15" s="1"/>
  <c r="T6" i="15" s="1"/>
  <c r="R6" i="10"/>
  <c r="R7" i="10" s="1"/>
  <c r="S5" i="15" s="1"/>
  <c r="S6" i="15" s="1"/>
  <c r="Q6" i="10"/>
  <c r="Q7" i="10" s="1"/>
  <c r="R5" i="15" s="1"/>
  <c r="R6" i="15" s="1"/>
  <c r="P6" i="10"/>
  <c r="P7" i="10" s="1"/>
  <c r="Q5" i="15" s="1"/>
  <c r="Q6" i="15" s="1"/>
  <c r="O6" i="10"/>
  <c r="O7" i="10" s="1"/>
  <c r="P5" i="15" s="1"/>
  <c r="P6" i="15" s="1"/>
  <c r="N6" i="10"/>
  <c r="N7" i="10" s="1"/>
  <c r="O5" i="15" s="1"/>
  <c r="O6" i="15" s="1"/>
  <c r="M6" i="10"/>
  <c r="M7" i="10" s="1"/>
  <c r="N5" i="15" s="1"/>
  <c r="N6" i="15" s="1"/>
  <c r="L6" i="10"/>
  <c r="L7" i="10" s="1"/>
  <c r="M5" i="15" s="1"/>
  <c r="M6" i="15" s="1"/>
  <c r="K6" i="10"/>
  <c r="K7" i="10" s="1"/>
  <c r="L5" i="15" s="1"/>
  <c r="L6" i="15" s="1"/>
  <c r="J6" i="10"/>
  <c r="J7" i="10" s="1"/>
  <c r="K5" i="15" s="1"/>
  <c r="K6" i="15" s="1"/>
  <c r="I6" i="10"/>
  <c r="I7" i="10" s="1"/>
  <c r="J5" i="15" s="1"/>
  <c r="J6" i="15" s="1"/>
  <c r="H6" i="10"/>
  <c r="H7" i="10" s="1"/>
  <c r="I5" i="15" s="1"/>
  <c r="I6" i="15" s="1"/>
  <c r="G6" i="10"/>
  <c r="G7" i="10" s="1"/>
  <c r="H5" i="15" s="1"/>
  <c r="H6" i="15" s="1"/>
  <c r="F6" i="10"/>
  <c r="F7" i="10" s="1"/>
  <c r="G5" i="15" s="1"/>
  <c r="G6" i="15" s="1"/>
  <c r="E6" i="10"/>
  <c r="E7" i="10" s="1"/>
  <c r="F5" i="15" s="1"/>
  <c r="F6" i="15" s="1"/>
  <c r="D6" i="10"/>
  <c r="D7" i="10" s="1"/>
  <c r="E5" i="15" s="1"/>
  <c r="E6" i="15" s="1"/>
  <c r="C6" i="10"/>
  <c r="C7" i="10" s="1"/>
  <c r="D5" i="15" s="1"/>
  <c r="D6" i="15" s="1"/>
  <c r="B6" i="10"/>
  <c r="B7" i="10" s="1"/>
  <c r="C5" i="15" s="1"/>
  <c r="C6" i="15" s="1"/>
  <c r="D2" i="15"/>
  <c r="E2" i="15" s="1"/>
  <c r="F2" i="15" s="1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Q2" i="15" s="1"/>
  <c r="R2" i="15" s="1"/>
  <c r="S2" i="15" s="1"/>
</calcChain>
</file>

<file path=xl/sharedStrings.xml><?xml version="1.0" encoding="utf-8"?>
<sst xmlns="http://schemas.openxmlformats.org/spreadsheetml/2006/main" count="23" uniqueCount="17">
  <si>
    <t>n/a</t>
  </si>
  <si>
    <t>Deemed Equity Ratio</t>
  </si>
  <si>
    <t>OPG Historical Trends</t>
  </si>
  <si>
    <t>2025F</t>
  </si>
  <si>
    <t>2026F</t>
  </si>
  <si>
    <t>2027F</t>
  </si>
  <si>
    <t>2028F</t>
  </si>
  <si>
    <t>2029F</t>
  </si>
  <si>
    <t>2030F</t>
  </si>
  <si>
    <t>2031F</t>
  </si>
  <si>
    <t>Regulated Nuclear RB Excl. DNNP (%)</t>
  </si>
  <si>
    <t>Regulated Hydro RB (%)</t>
  </si>
  <si>
    <t>Nuclear/hydro rate base history 2008-2024 ($M)</t>
  </si>
  <si>
    <t>Nuclear (Darlington/Pickering)</t>
  </si>
  <si>
    <t xml:space="preserve">Hydroelectric </t>
  </si>
  <si>
    <t>Nuclear Ratebase%</t>
  </si>
  <si>
    <r>
      <t xml:space="preserve">Nuclear/Hydro Split </t>
    </r>
    <r>
      <rPr>
        <b/>
        <sz val="14"/>
        <color rgb="FF595959"/>
        <rFont val="Aptos Narrow"/>
        <family val="2"/>
        <scheme val="minor"/>
      </rPr>
      <t>by Rate Base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</si>
</sst>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4"/>
      <color rgb="FF595959"/>
      <name val="Aptos Narrow"/>
      <family val="2"/>
      <scheme val="minor"/>
    </font>
    <font>
      <b/>
      <sz val="14"/>
      <color rgb="FF59595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3" fillId="0" borderId="0" xfId="0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0" borderId="0" xfId="0" applyFont="1" applyAlignment="1">
      <alignment horizontal="center" vertical="center" readingOrder="1"/>
    </xf>
    <xf numFmtId="0" fontId="0" fillId="0" borderId="2" xfId="0" applyBorder="1"/>
    <xf numFmtId="4" fontId="0" fillId="0" borderId="2" xfId="0" applyNumberFormat="1" applyBorder="1"/>
    <xf numFmtId="9" fontId="0" fillId="0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Chart!$B$5</c:f>
              <c:strCache>
                <c:ptCount val="1"/>
                <c:pt idx="0">
                  <c:v>Regulated Nuclear RB Excl. DNNP (%)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B57-4290-BAFB-6E616666507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B57-4290-BAFB-6E616666507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B57-4290-BAFB-6E616666507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B57-4290-BAFB-6E616666507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B57-4290-BAFB-6E616666507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B57-4290-BAFB-6E616666507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B57-4290-BAFB-6E6166665073}"/>
              </c:ext>
            </c:extLst>
          </c:dPt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57-4290-BAFB-6E6166665073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57-4290-BAFB-6E6166665073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57-4290-BAFB-6E6166665073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Chart!$C$5:$Z$5</c:f>
              <c:numCache>
                <c:formatCode>0.0%</c:formatCode>
                <c:ptCount val="24"/>
                <c:pt idx="0">
                  <c:v>0.47223850484616336</c:v>
                </c:pt>
                <c:pt idx="1">
                  <c:v>0.47156236432425741</c:v>
                </c:pt>
                <c:pt idx="2">
                  <c:v>0.50632802141015931</c:v>
                </c:pt>
                <c:pt idx="3">
                  <c:v>0.50568686883747371</c:v>
                </c:pt>
                <c:pt idx="4">
                  <c:v>0.52468941177902151</c:v>
                </c:pt>
                <c:pt idx="5">
                  <c:v>0.33943478132948401</c:v>
                </c:pt>
                <c:pt idx="6">
                  <c:v>0.3298196972147035</c:v>
                </c:pt>
                <c:pt idx="7">
                  <c:v>0.32845510853388976</c:v>
                </c:pt>
                <c:pt idx="8">
                  <c:v>0.31435640413863436</c:v>
                </c:pt>
                <c:pt idx="9">
                  <c:v>0.32835420999666676</c:v>
                </c:pt>
                <c:pt idx="10">
                  <c:v>0.34853909063780752</c:v>
                </c:pt>
                <c:pt idx="11">
                  <c:v>0.35238605586113914</c:v>
                </c:pt>
                <c:pt idx="12">
                  <c:v>0.4777214234815777</c:v>
                </c:pt>
                <c:pt idx="13">
                  <c:v>0.5421328639384102</c:v>
                </c:pt>
                <c:pt idx="14">
                  <c:v>0.53852309235748663</c:v>
                </c:pt>
                <c:pt idx="15">
                  <c:v>0.55218915659271317</c:v>
                </c:pt>
                <c:pt idx="16">
                  <c:v>0.58867495814398474</c:v>
                </c:pt>
                <c:pt idx="17">
                  <c:v>0.61320763513954557</c:v>
                </c:pt>
                <c:pt idx="18">
                  <c:v>0.63350993428263624</c:v>
                </c:pt>
                <c:pt idx="19">
                  <c:v>0.63365812506421448</c:v>
                </c:pt>
                <c:pt idx="20">
                  <c:v>0.62772291240337774</c:v>
                </c:pt>
                <c:pt idx="21">
                  <c:v>0.60071441529416247</c:v>
                </c:pt>
                <c:pt idx="22">
                  <c:v>0.59527294577518697</c:v>
                </c:pt>
                <c:pt idx="23">
                  <c:v>0.66274170457477244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B57-4290-BAFB-6E6166665073}"/>
            </c:ext>
          </c:extLst>
        </c:ser>
        <c:ser>
          <c:idx val="1"/>
          <c:order val="1"/>
          <c:tx>
            <c:strRef>
              <c:f>Chart!$B$6</c:f>
              <c:strCache>
                <c:ptCount val="1"/>
                <c:pt idx="0">
                  <c:v>Regulated Hydro RB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B57-4290-BAFB-6E6166665073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B57-4290-BAFB-6E6166665073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B57-4290-BAFB-6E6166665073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B57-4290-BAFB-6E6166665073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B57-4290-BAFB-6E616666507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B57-4290-BAFB-6E616666507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B57-4290-BAFB-6E6166665073}"/>
              </c:ext>
            </c:extLst>
          </c:dPt>
          <c:dLbls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B57-4290-BAFB-6E6166665073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B57-4290-BAFB-6E6166665073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B57-4290-BAFB-6E6166665073}"/>
                </c:ext>
              </c:extLst>
            </c:dLbl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Chart!$C$2:$Z$2</c:f>
              <c:strCache>
                <c:ptCount val="24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2025F</c:v>
                </c:pt>
                <c:pt idx="18">
                  <c:v>2026F</c:v>
                </c:pt>
                <c:pt idx="19">
                  <c:v>2027F</c:v>
                </c:pt>
                <c:pt idx="20">
                  <c:v>2028F</c:v>
                </c:pt>
                <c:pt idx="21">
                  <c:v>2029F</c:v>
                </c:pt>
                <c:pt idx="22">
                  <c:v>2030F</c:v>
                </c:pt>
                <c:pt idx="23">
                  <c:v>2031F</c:v>
                </c:pt>
              </c:strCache>
            </c:strRef>
          </c:cat>
          <c:val>
            <c:numRef>
              <c:f>Chart!$C$6:$Z$6</c:f>
              <c:numCache>
                <c:formatCode>0.0%</c:formatCode>
                <c:ptCount val="24"/>
                <c:pt idx="0">
                  <c:v>0.52776149515383664</c:v>
                </c:pt>
                <c:pt idx="1">
                  <c:v>0.52843763567574253</c:v>
                </c:pt>
                <c:pt idx="2">
                  <c:v>0.49367197858984069</c:v>
                </c:pt>
                <c:pt idx="3">
                  <c:v>0.49431313116252629</c:v>
                </c:pt>
                <c:pt idx="4">
                  <c:v>0.47531058822097849</c:v>
                </c:pt>
                <c:pt idx="5">
                  <c:v>0.66056521867051599</c:v>
                </c:pt>
                <c:pt idx="6">
                  <c:v>0.6701803027852965</c:v>
                </c:pt>
                <c:pt idx="7">
                  <c:v>0.67154489146611018</c:v>
                </c:pt>
                <c:pt idx="8">
                  <c:v>0.68564359586136558</c:v>
                </c:pt>
                <c:pt idx="9">
                  <c:v>0.67164579000333324</c:v>
                </c:pt>
                <c:pt idx="10">
                  <c:v>0.65146090936219248</c:v>
                </c:pt>
                <c:pt idx="11">
                  <c:v>0.64761394413886086</c:v>
                </c:pt>
                <c:pt idx="12">
                  <c:v>0.52227857651842235</c:v>
                </c:pt>
                <c:pt idx="13">
                  <c:v>0.4578671360615898</c:v>
                </c:pt>
                <c:pt idx="14">
                  <c:v>0.46147690764251337</c:v>
                </c:pt>
                <c:pt idx="15">
                  <c:v>0.44781084340728683</c:v>
                </c:pt>
                <c:pt idx="16">
                  <c:v>0.41132504185601526</c:v>
                </c:pt>
                <c:pt idx="17">
                  <c:v>0.38679236486045443</c:v>
                </c:pt>
                <c:pt idx="18">
                  <c:v>0.36649006571736376</c:v>
                </c:pt>
                <c:pt idx="19">
                  <c:v>0.36634187493578552</c:v>
                </c:pt>
                <c:pt idx="20">
                  <c:v>0.37227708759662226</c:v>
                </c:pt>
                <c:pt idx="21">
                  <c:v>0.39928558470583753</c:v>
                </c:pt>
                <c:pt idx="22">
                  <c:v>0.40472705422481303</c:v>
                </c:pt>
                <c:pt idx="23">
                  <c:v>0.33725829542522756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B57-4290-BAFB-6E616666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271408"/>
        <c:axId val="168269968"/>
      </c:barChart>
      <c:lineChart>
        <c:grouping val="standard"/>
        <c:varyColors val="0"/>
        <c:ser>
          <c:idx val="2"/>
          <c:order val="2"/>
          <c:tx>
            <c:strRef>
              <c:f>Chart!$B$3</c:f>
              <c:strCache>
                <c:ptCount val="1"/>
                <c:pt idx="0">
                  <c:v>Deemed Equity Ratio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Chart!$C$2:$S$2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Chart!$C$3:$S$3</c:f>
              <c:numCache>
                <c:formatCode>0%</c:formatCode>
                <c:ptCount val="17"/>
                <c:pt idx="0">
                  <c:v>0.47</c:v>
                </c:pt>
                <c:pt idx="1">
                  <c:v>0.47</c:v>
                </c:pt>
                <c:pt idx="2">
                  <c:v>0.47</c:v>
                </c:pt>
                <c:pt idx="3">
                  <c:v>0.47</c:v>
                </c:pt>
                <c:pt idx="4">
                  <c:v>0.47</c:v>
                </c:pt>
                <c:pt idx="5">
                  <c:v>0.47</c:v>
                </c:pt>
                <c:pt idx="6">
                  <c:v>0.45</c:v>
                </c:pt>
                <c:pt idx="7">
                  <c:v>0.45</c:v>
                </c:pt>
                <c:pt idx="8">
                  <c:v>0.45</c:v>
                </c:pt>
                <c:pt idx="9">
                  <c:v>0.45</c:v>
                </c:pt>
                <c:pt idx="10">
                  <c:v>0.45</c:v>
                </c:pt>
                <c:pt idx="11">
                  <c:v>0.45</c:v>
                </c:pt>
                <c:pt idx="12">
                  <c:v>0.45</c:v>
                </c:pt>
                <c:pt idx="13">
                  <c:v>0.45</c:v>
                </c:pt>
                <c:pt idx="14">
                  <c:v>0.45</c:v>
                </c:pt>
                <c:pt idx="15">
                  <c:v>0.45</c:v>
                </c:pt>
                <c:pt idx="16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B57-4290-BAFB-6E6166665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71408"/>
        <c:axId val="168269968"/>
      </c:lineChart>
      <c:catAx>
        <c:axId val="16827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69968"/>
        <c:crosses val="autoZero"/>
        <c:auto val="1"/>
        <c:lblAlgn val="ctr"/>
        <c:lblOffset val="100"/>
        <c:noMultiLvlLbl val="0"/>
      </c:catAx>
      <c:valAx>
        <c:axId val="1682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7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222436</xdr:colOff>
      <xdr:row>9</xdr:row>
      <xdr:rowOff>87965</xdr:rowOff>
    </xdr:from>
    <xdr:to>
      <xdr:col>6</xdr:col>
      <xdr:colOff>206467</xdr:colOff>
      <xdr:row>24</xdr:row>
      <xdr:rowOff>146516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00A6E6D-B1F5-4410-A68A-B64F2292B2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3BDB-7912-41EC-A78E-71C772C79A78}">
  <dimension ref="B2:Z8"/>
  <sheetViews>
    <sheetView tabSelected="1" zoomScale="85" zoomScaleNormal="85" workbookViewId="0">
      <selection activeCell="I5" sqref="I5"/>
    </sheetView>
  </sheetViews>
  <sheetFormatPr defaultRowHeight="14.25" x14ac:dyDescent="0.45"/>
  <cols>
    <col min="1" max="1" width="2.59765625" customWidth="1"/>
    <col min="2" max="2" width="37.59765625" customWidth="1"/>
  </cols>
  <sheetData>
    <row r="2" spans="2:26" x14ac:dyDescent="0.45">
      <c r="B2" s="2" t="s">
        <v>2</v>
      </c>
      <c r="C2" s="3">
        <v>2008</v>
      </c>
      <c r="D2" s="3">
        <f>C2+1</f>
        <v>2009</v>
      </c>
      <c r="E2" s="3">
        <f t="shared" ref="E2:S2" si="0">D2+1</f>
        <v>2010</v>
      </c>
      <c r="F2" s="3">
        <f t="shared" si="0"/>
        <v>2011</v>
      </c>
      <c r="G2" s="3">
        <f t="shared" si="0"/>
        <v>2012</v>
      </c>
      <c r="H2" s="3">
        <f t="shared" si="0"/>
        <v>2013</v>
      </c>
      <c r="I2" s="3">
        <f t="shared" si="0"/>
        <v>2014</v>
      </c>
      <c r="J2" s="3">
        <f t="shared" si="0"/>
        <v>2015</v>
      </c>
      <c r="K2" s="3">
        <f t="shared" si="0"/>
        <v>2016</v>
      </c>
      <c r="L2" s="3">
        <f t="shared" si="0"/>
        <v>2017</v>
      </c>
      <c r="M2" s="3">
        <f t="shared" si="0"/>
        <v>2018</v>
      </c>
      <c r="N2" s="3">
        <f t="shared" si="0"/>
        <v>2019</v>
      </c>
      <c r="O2" s="3">
        <f t="shared" si="0"/>
        <v>2020</v>
      </c>
      <c r="P2" s="3">
        <f t="shared" si="0"/>
        <v>2021</v>
      </c>
      <c r="Q2" s="3">
        <f t="shared" si="0"/>
        <v>2022</v>
      </c>
      <c r="R2" s="3">
        <f t="shared" si="0"/>
        <v>2023</v>
      </c>
      <c r="S2" s="3">
        <f t="shared" si="0"/>
        <v>2024</v>
      </c>
      <c r="T2" s="3" t="s">
        <v>3</v>
      </c>
      <c r="U2" s="3" t="s">
        <v>4</v>
      </c>
      <c r="V2" s="3" t="s">
        <v>5</v>
      </c>
      <c r="W2" s="3" t="s">
        <v>6</v>
      </c>
      <c r="X2" s="3" t="s">
        <v>7</v>
      </c>
      <c r="Y2" s="3" t="s">
        <v>8</v>
      </c>
      <c r="Z2" s="3" t="s">
        <v>9</v>
      </c>
    </row>
    <row r="3" spans="2:26" x14ac:dyDescent="0.45">
      <c r="B3" t="s">
        <v>1</v>
      </c>
      <c r="C3" s="4">
        <v>0.47</v>
      </c>
      <c r="D3" s="4">
        <v>0.47</v>
      </c>
      <c r="E3" s="4">
        <v>0.47</v>
      </c>
      <c r="F3" s="4">
        <v>0.47</v>
      </c>
      <c r="G3" s="4">
        <v>0.47</v>
      </c>
      <c r="H3" s="4">
        <v>0.47</v>
      </c>
      <c r="I3" s="4">
        <v>0.45</v>
      </c>
      <c r="J3" s="4">
        <v>0.45</v>
      </c>
      <c r="K3" s="4">
        <v>0.45</v>
      </c>
      <c r="L3" s="4">
        <v>0.45</v>
      </c>
      <c r="M3" s="4">
        <v>0.45</v>
      </c>
      <c r="N3" s="4">
        <v>0.45</v>
      </c>
      <c r="O3" s="4">
        <v>0.45</v>
      </c>
      <c r="P3" s="4">
        <v>0.45</v>
      </c>
      <c r="Q3" s="4">
        <v>0.45</v>
      </c>
      <c r="R3" s="4">
        <v>0.45</v>
      </c>
      <c r="S3" s="4">
        <v>0.45</v>
      </c>
      <c r="T3" s="4" t="s">
        <v>0</v>
      </c>
      <c r="U3" s="4" t="s">
        <v>0</v>
      </c>
      <c r="V3" s="4" t="s">
        <v>0</v>
      </c>
      <c r="W3" s="4" t="s">
        <v>0</v>
      </c>
      <c r="X3" s="4" t="s">
        <v>0</v>
      </c>
      <c r="Y3" s="4" t="s">
        <v>0</v>
      </c>
      <c r="Z3" s="4" t="s">
        <v>0</v>
      </c>
    </row>
    <row r="4" spans="2:26" x14ac:dyDescent="0.4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x14ac:dyDescent="0.45">
      <c r="B5" t="s">
        <v>10</v>
      </c>
      <c r="C5" s="5">
        <f>'OPG RB Data'!B7</f>
        <v>0.47223850484616336</v>
      </c>
      <c r="D5" s="5">
        <f>'OPG RB Data'!C7</f>
        <v>0.47156236432425741</v>
      </c>
      <c r="E5" s="5">
        <f>'OPG RB Data'!D7</f>
        <v>0.50632802141015931</v>
      </c>
      <c r="F5" s="5">
        <f>'OPG RB Data'!E7</f>
        <v>0.50568686883747371</v>
      </c>
      <c r="G5" s="5">
        <f>'OPG RB Data'!F7</f>
        <v>0.52468941177902151</v>
      </c>
      <c r="H5" s="5">
        <f>'OPG RB Data'!G7</f>
        <v>0.33943478132948401</v>
      </c>
      <c r="I5" s="5">
        <f>'OPG RB Data'!H7</f>
        <v>0.3298196972147035</v>
      </c>
      <c r="J5" s="5">
        <f>'OPG RB Data'!I7</f>
        <v>0.32845510853388976</v>
      </c>
      <c r="K5" s="5">
        <f>'OPG RB Data'!J7</f>
        <v>0.31435640413863436</v>
      </c>
      <c r="L5" s="5">
        <f>'OPG RB Data'!K7</f>
        <v>0.32835420999666676</v>
      </c>
      <c r="M5" s="5">
        <f>'OPG RB Data'!L7</f>
        <v>0.34853909063780752</v>
      </c>
      <c r="N5" s="5">
        <f>'OPG RB Data'!M7</f>
        <v>0.35238605586113914</v>
      </c>
      <c r="O5" s="5">
        <f>'OPG RB Data'!N7</f>
        <v>0.4777214234815777</v>
      </c>
      <c r="P5" s="5">
        <f>'OPG RB Data'!O7</f>
        <v>0.5421328639384102</v>
      </c>
      <c r="Q5" s="5">
        <f>'OPG RB Data'!P7</f>
        <v>0.53852309235748663</v>
      </c>
      <c r="R5" s="5">
        <f>'OPG RB Data'!Q7</f>
        <v>0.55218915659271317</v>
      </c>
      <c r="S5" s="5">
        <f>'OPG RB Data'!R7</f>
        <v>0.58867495814398474</v>
      </c>
      <c r="T5" s="5">
        <f>'OPG RB Data'!S7</f>
        <v>0.61320763513954557</v>
      </c>
      <c r="U5" s="5">
        <f>'OPG RB Data'!T7</f>
        <v>0.63350993428263624</v>
      </c>
      <c r="V5" s="5">
        <f>'OPG RB Data'!U7</f>
        <v>0.63365812506421448</v>
      </c>
      <c r="W5" s="5">
        <f>'OPG RB Data'!V7</f>
        <v>0.62772291240337774</v>
      </c>
      <c r="X5" s="5">
        <f>'OPG RB Data'!W7</f>
        <v>0.60071441529416247</v>
      </c>
      <c r="Y5" s="5">
        <f>'OPG RB Data'!X7</f>
        <v>0.59527294577518697</v>
      </c>
      <c r="Z5" s="5">
        <f>'OPG RB Data'!Y7</f>
        <v>0.66274170457477244</v>
      </c>
    </row>
    <row r="6" spans="2:26" x14ac:dyDescent="0.45">
      <c r="B6" t="s">
        <v>11</v>
      </c>
      <c r="C6" s="5">
        <f>1-C5</f>
        <v>0.52776149515383664</v>
      </c>
      <c r="D6" s="5">
        <f t="shared" ref="D6:Z6" si="1">1-D5</f>
        <v>0.52843763567574253</v>
      </c>
      <c r="E6" s="5">
        <f t="shared" si="1"/>
        <v>0.49367197858984069</v>
      </c>
      <c r="F6" s="5">
        <f t="shared" si="1"/>
        <v>0.49431313116252629</v>
      </c>
      <c r="G6" s="5">
        <f t="shared" si="1"/>
        <v>0.47531058822097849</v>
      </c>
      <c r="H6" s="5">
        <f t="shared" si="1"/>
        <v>0.66056521867051599</v>
      </c>
      <c r="I6" s="5">
        <f t="shared" si="1"/>
        <v>0.6701803027852965</v>
      </c>
      <c r="J6" s="5">
        <f t="shared" si="1"/>
        <v>0.67154489146611018</v>
      </c>
      <c r="K6" s="5">
        <f t="shared" si="1"/>
        <v>0.68564359586136558</v>
      </c>
      <c r="L6" s="5">
        <f t="shared" si="1"/>
        <v>0.67164579000333324</v>
      </c>
      <c r="M6" s="5">
        <f t="shared" si="1"/>
        <v>0.65146090936219248</v>
      </c>
      <c r="N6" s="5">
        <f t="shared" si="1"/>
        <v>0.64761394413886086</v>
      </c>
      <c r="O6" s="5">
        <f t="shared" si="1"/>
        <v>0.52227857651842235</v>
      </c>
      <c r="P6" s="5">
        <f t="shared" si="1"/>
        <v>0.4578671360615898</v>
      </c>
      <c r="Q6" s="5">
        <f t="shared" si="1"/>
        <v>0.46147690764251337</v>
      </c>
      <c r="R6" s="5">
        <f t="shared" si="1"/>
        <v>0.44781084340728683</v>
      </c>
      <c r="S6" s="5">
        <f t="shared" si="1"/>
        <v>0.41132504185601526</v>
      </c>
      <c r="T6" s="5">
        <f t="shared" si="1"/>
        <v>0.38679236486045443</v>
      </c>
      <c r="U6" s="5">
        <f t="shared" si="1"/>
        <v>0.36649006571736376</v>
      </c>
      <c r="V6" s="5">
        <f t="shared" si="1"/>
        <v>0.36634187493578552</v>
      </c>
      <c r="W6" s="5">
        <f t="shared" si="1"/>
        <v>0.37227708759662226</v>
      </c>
      <c r="X6" s="5">
        <f t="shared" si="1"/>
        <v>0.39928558470583753</v>
      </c>
      <c r="Y6" s="5">
        <f t="shared" si="1"/>
        <v>0.40472705422481303</v>
      </c>
      <c r="Z6" s="5">
        <f t="shared" si="1"/>
        <v>0.33725829542522756</v>
      </c>
    </row>
    <row r="8" spans="2:26" ht="18" x14ac:dyDescent="0.45">
      <c r="B8" s="6" t="s">
        <v>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40FF-3677-4616-8350-E6E19A8E1956}">
  <dimension ref="A1:Y7"/>
  <sheetViews>
    <sheetView zoomScale="85" zoomScaleNormal="85" workbookViewId="0"/>
  </sheetViews>
  <sheetFormatPr defaultColWidth="9.1328125" defaultRowHeight="14.25" x14ac:dyDescent="0.45"/>
  <cols>
    <col min="1" max="1" width="42.73046875" customWidth="1"/>
    <col min="18" max="18" width="9.86328125" customWidth="1"/>
    <col min="19" max="24" width="13.265625" customWidth="1"/>
    <col min="25" max="25" width="12.265625" customWidth="1"/>
  </cols>
  <sheetData>
    <row r="1" spans="1:25" x14ac:dyDescent="0.45">
      <c r="A1" t="s">
        <v>12</v>
      </c>
    </row>
    <row r="3" spans="1:25" x14ac:dyDescent="0.45">
      <c r="A3" s="7"/>
      <c r="B3" s="7">
        <v>2008</v>
      </c>
      <c r="C3" s="7">
        <v>2009</v>
      </c>
      <c r="D3" s="7">
        <v>2010</v>
      </c>
      <c r="E3" s="7">
        <v>2011</v>
      </c>
      <c r="F3" s="7">
        <v>2012</v>
      </c>
      <c r="G3" s="7">
        <v>2013</v>
      </c>
      <c r="H3" s="7">
        <v>2014</v>
      </c>
      <c r="I3" s="7">
        <v>2015</v>
      </c>
      <c r="J3" s="7">
        <v>2016</v>
      </c>
      <c r="K3" s="7">
        <v>2017</v>
      </c>
      <c r="L3" s="7">
        <v>2018</v>
      </c>
      <c r="M3" s="7">
        <v>2019</v>
      </c>
      <c r="N3" s="7">
        <v>2020</v>
      </c>
      <c r="O3" s="7">
        <v>2021</v>
      </c>
      <c r="P3" s="7">
        <v>2022</v>
      </c>
      <c r="Q3" s="7">
        <v>2023</v>
      </c>
      <c r="R3" s="7">
        <v>2024</v>
      </c>
      <c r="S3" s="7">
        <v>2025</v>
      </c>
      <c r="T3" s="7">
        <v>2026</v>
      </c>
      <c r="U3" s="7">
        <v>2027</v>
      </c>
      <c r="V3" s="7">
        <v>2028</v>
      </c>
      <c r="W3" s="7">
        <v>2029</v>
      </c>
      <c r="X3" s="7">
        <v>2030</v>
      </c>
      <c r="Y3" s="7">
        <v>2031</v>
      </c>
    </row>
    <row r="4" spans="1:25" x14ac:dyDescent="0.45">
      <c r="A4" s="7" t="s">
        <v>13</v>
      </c>
      <c r="B4" s="8">
        <v>3464.2000000000003</v>
      </c>
      <c r="C4" s="8">
        <v>3421.3500000000013</v>
      </c>
      <c r="D4" s="8">
        <v>3895.3221765839753</v>
      </c>
      <c r="E4" s="8">
        <v>3858.5862278389759</v>
      </c>
      <c r="F4" s="8">
        <v>4132.9489153718023</v>
      </c>
      <c r="G4" s="8">
        <v>3779.8150643302447</v>
      </c>
      <c r="H4" s="8">
        <v>3714.3947000266708</v>
      </c>
      <c r="I4" s="8">
        <v>3655.1699644927426</v>
      </c>
      <c r="J4" s="8">
        <v>3403.59950249637</v>
      </c>
      <c r="K4" s="8">
        <v>3609.5478818624892</v>
      </c>
      <c r="L4" s="8">
        <v>3954.3771386748199</v>
      </c>
      <c r="M4" s="8">
        <v>4047.2375667889423</v>
      </c>
      <c r="N4" s="8">
        <v>6838.2</v>
      </c>
      <c r="O4" s="8">
        <v>8900.9</v>
      </c>
      <c r="P4" s="8">
        <v>9018</v>
      </c>
      <c r="Q4" s="8">
        <v>9843.6</v>
      </c>
      <c r="R4" s="8">
        <v>11617.1</v>
      </c>
      <c r="S4" s="8">
        <v>13152.2</v>
      </c>
      <c r="T4" s="8">
        <v>14871.5</v>
      </c>
      <c r="U4" s="8">
        <v>15788.53</v>
      </c>
      <c r="V4" s="8">
        <v>16322.07</v>
      </c>
      <c r="W4" s="8">
        <v>16258.63</v>
      </c>
      <c r="X4" s="8">
        <v>16861.13</v>
      </c>
      <c r="Y4" s="8">
        <v>23581.45</v>
      </c>
    </row>
    <row r="5" spans="1:25" x14ac:dyDescent="0.45">
      <c r="A5" s="7" t="s">
        <v>14</v>
      </c>
      <c r="B5" s="8">
        <v>3871.4999999999991</v>
      </c>
      <c r="C5" s="8">
        <v>3833.9999999999995</v>
      </c>
      <c r="D5" s="8">
        <v>3797.9557220699994</v>
      </c>
      <c r="E5" s="8">
        <v>3771.8002140900003</v>
      </c>
      <c r="F5" s="8">
        <v>3743.9947061099997</v>
      </c>
      <c r="G5" s="8">
        <v>7355.8</v>
      </c>
      <c r="H5" s="8">
        <v>7547.5</v>
      </c>
      <c r="I5" s="8">
        <v>7473.2</v>
      </c>
      <c r="J5" s="8">
        <v>7423.6</v>
      </c>
      <c r="K5" s="8">
        <v>7383.3</v>
      </c>
      <c r="L5" s="8">
        <v>7391.2</v>
      </c>
      <c r="M5" s="8">
        <v>7438</v>
      </c>
      <c r="N5" s="8">
        <v>7476</v>
      </c>
      <c r="O5" s="8">
        <v>7517.4</v>
      </c>
      <c r="P5" s="8">
        <v>7727.8</v>
      </c>
      <c r="Q5" s="8">
        <v>7982.9</v>
      </c>
      <c r="R5" s="8">
        <v>8117.22</v>
      </c>
      <c r="S5" s="8">
        <v>8296</v>
      </c>
      <c r="T5" s="8">
        <v>8603.27</v>
      </c>
      <c r="U5" s="8">
        <v>9127.9500000000007</v>
      </c>
      <c r="V5" s="8">
        <v>9679.9599999999991</v>
      </c>
      <c r="W5" s="8">
        <v>10806.86</v>
      </c>
      <c r="X5" s="8">
        <v>11463.91</v>
      </c>
      <c r="Y5" s="8">
        <v>12000.21</v>
      </c>
    </row>
    <row r="6" spans="1:25" x14ac:dyDescent="0.45">
      <c r="B6">
        <f>SUM(B4:B5)</f>
        <v>7335.6999999999989</v>
      </c>
      <c r="C6">
        <f t="shared" ref="C6:Q6" si="0">SUM(C4:C5)</f>
        <v>7255.35</v>
      </c>
      <c r="D6">
        <f t="shared" si="0"/>
        <v>7693.2778986539743</v>
      </c>
      <c r="E6">
        <f t="shared" si="0"/>
        <v>7630.3864419289766</v>
      </c>
      <c r="F6">
        <f t="shared" si="0"/>
        <v>7876.9436214818015</v>
      </c>
      <c r="G6">
        <f t="shared" si="0"/>
        <v>11135.615064330244</v>
      </c>
      <c r="H6">
        <f t="shared" si="0"/>
        <v>11261.894700026671</v>
      </c>
      <c r="I6">
        <f t="shared" si="0"/>
        <v>11128.369964492742</v>
      </c>
      <c r="J6">
        <f t="shared" si="0"/>
        <v>10827.199502496371</v>
      </c>
      <c r="K6">
        <f t="shared" si="0"/>
        <v>10992.84788186249</v>
      </c>
      <c r="L6">
        <f t="shared" si="0"/>
        <v>11345.57713867482</v>
      </c>
      <c r="M6">
        <f t="shared" si="0"/>
        <v>11485.237566788943</v>
      </c>
      <c r="N6">
        <f t="shared" si="0"/>
        <v>14314.2</v>
      </c>
      <c r="O6">
        <f t="shared" si="0"/>
        <v>16418.3</v>
      </c>
      <c r="P6">
        <f t="shared" si="0"/>
        <v>16745.8</v>
      </c>
      <c r="Q6">
        <f t="shared" si="0"/>
        <v>17826.5</v>
      </c>
      <c r="R6">
        <f>SUM(R4:R5)</f>
        <v>19734.32</v>
      </c>
      <c r="S6">
        <f t="shared" ref="S6:Y6" si="1">SUM(S4:S5)</f>
        <v>21448.2</v>
      </c>
      <c r="T6">
        <f t="shared" si="1"/>
        <v>23474.77</v>
      </c>
      <c r="U6">
        <f t="shared" si="1"/>
        <v>24916.480000000003</v>
      </c>
      <c r="V6">
        <f t="shared" si="1"/>
        <v>26002.03</v>
      </c>
      <c r="W6">
        <f t="shared" si="1"/>
        <v>27065.489999999998</v>
      </c>
      <c r="X6">
        <f t="shared" si="1"/>
        <v>28325.040000000001</v>
      </c>
      <c r="Y6">
        <f t="shared" si="1"/>
        <v>35581.660000000003</v>
      </c>
    </row>
    <row r="7" spans="1:25" x14ac:dyDescent="0.45">
      <c r="A7" t="s">
        <v>15</v>
      </c>
      <c r="B7" s="9">
        <f>B4/B6</f>
        <v>0.47223850484616336</v>
      </c>
      <c r="C7" s="9">
        <f t="shared" ref="C7:Y7" si="2">C4/C6</f>
        <v>0.47156236432425741</v>
      </c>
      <c r="D7" s="9">
        <f t="shared" si="2"/>
        <v>0.50632802141015931</v>
      </c>
      <c r="E7" s="9">
        <f t="shared" si="2"/>
        <v>0.50568686883747371</v>
      </c>
      <c r="F7" s="9">
        <f t="shared" si="2"/>
        <v>0.52468941177902151</v>
      </c>
      <c r="G7" s="9">
        <f t="shared" si="2"/>
        <v>0.33943478132948401</v>
      </c>
      <c r="H7" s="9">
        <f t="shared" si="2"/>
        <v>0.3298196972147035</v>
      </c>
      <c r="I7" s="9">
        <f t="shared" si="2"/>
        <v>0.32845510853388976</v>
      </c>
      <c r="J7" s="9">
        <f t="shared" si="2"/>
        <v>0.31435640413863436</v>
      </c>
      <c r="K7" s="9">
        <f t="shared" si="2"/>
        <v>0.32835420999666676</v>
      </c>
      <c r="L7" s="9">
        <f t="shared" si="2"/>
        <v>0.34853909063780752</v>
      </c>
      <c r="M7" s="9">
        <f t="shared" si="2"/>
        <v>0.35238605586113914</v>
      </c>
      <c r="N7" s="9">
        <f t="shared" si="2"/>
        <v>0.4777214234815777</v>
      </c>
      <c r="O7" s="9">
        <f t="shared" si="2"/>
        <v>0.5421328639384102</v>
      </c>
      <c r="P7" s="9">
        <f t="shared" si="2"/>
        <v>0.53852309235748663</v>
      </c>
      <c r="Q7" s="9">
        <f t="shared" si="2"/>
        <v>0.55218915659271317</v>
      </c>
      <c r="R7" s="9">
        <f t="shared" si="2"/>
        <v>0.58867495814398474</v>
      </c>
      <c r="S7" s="9">
        <f t="shared" si="2"/>
        <v>0.61320763513954557</v>
      </c>
      <c r="T7" s="9">
        <f t="shared" si="2"/>
        <v>0.63350993428263624</v>
      </c>
      <c r="U7" s="9">
        <f t="shared" si="2"/>
        <v>0.63365812506421448</v>
      </c>
      <c r="V7" s="9">
        <f t="shared" si="2"/>
        <v>0.62772291240337774</v>
      </c>
      <c r="W7" s="9">
        <f t="shared" si="2"/>
        <v>0.60071441529416247</v>
      </c>
      <c r="X7" s="9">
        <f t="shared" si="2"/>
        <v>0.59527294577518697</v>
      </c>
      <c r="Y7" s="9">
        <f t="shared" si="2"/>
        <v>0.66274170457477244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20252C-E0C0-46D0-8B56-CAB84DA2429B}"/>
</file>

<file path=customXml/itemProps2.xml><?xml version="1.0" encoding="utf-8"?>
<ds:datastoreItem xmlns:ds="http://schemas.openxmlformats.org/officeDocument/2006/customXml" ds:itemID="{F076FF5C-DDED-476A-A28E-67D0A9A4FEC5}">
  <ds:schemaRefs>
    <ds:schemaRef ds:uri="http://schemas.openxmlformats.org/package/2006/metadata/core-properties"/>
    <ds:schemaRef ds:uri="63d7fcb5-7bd1-497a-b94f-6231df271a74"/>
    <ds:schemaRef ds:uri="76a73a03-073c-4e8a-9fc1-654f7c642b9a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C3B870-83B3-47B4-99BE-725E895943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OPG RB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Dan Dane</cp:lastModifiedBy>
  <cp:revision/>
  <dcterms:created xsi:type="dcterms:W3CDTF">2025-06-01T16:18:42Z</dcterms:created>
  <dcterms:modified xsi:type="dcterms:W3CDTF">2026-04-08T21:36:15Z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{A44787D4-0540-4523-9961-78E4036D8C6D}">
    <vt:lpwstr>{5444D614-DAE0-45FB-A15C-33EA80809EBA}</vt:lpwstr>
  </property>
  <property fmtid="{D5CDD505-2E9C-101B-9397-08002B2CF9AE}" pid="4" name="MediaServiceImageTags">
    <vt:lpwstr/>
  </property>
  <property fmtid="{D5CDD505-2E9C-101B-9397-08002B2CF9AE}" pid="5" name="Industry_x0020_Segment">
    <vt:lpwstr/>
  </property>
  <property fmtid="{D5CDD505-2E9C-101B-9397-08002B2CF9AE}" pid="6" name="Practice Areas and Services Provided">
    <vt:lpwstr/>
  </property>
  <property fmtid="{D5CDD505-2E9C-101B-9397-08002B2CF9AE}" pid="7" name="Practice_x0020_Areas_x0020_and_x0020_Services_x0020_Provided">
    <vt:lpwstr/>
  </property>
  <property fmtid="{D5CDD505-2E9C-101B-9397-08002B2CF9AE}" pid="8" name="Industry Segment">
    <vt:lpwstr/>
  </property>
  <property fmtid="{D5CDD505-2E9C-101B-9397-08002B2CF9AE}" pid="9" name="Engagement_x0020_Type">
    <vt:lpwstr/>
  </property>
  <property fmtid="{D5CDD505-2E9C-101B-9397-08002B2CF9AE}" pid="10" name="Engagement Type">
    <vt:lpwstr/>
  </property>
</Properties>
</file>