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https://iesoonline.sharepoint.com/sites/2026-2028RRS/Shared Documents/General/DRAFT EVIDENCE/"/>
    </mc:Choice>
  </mc:AlternateContent>
  <xr:revisionPtr revIDLastSave="823" documentId="11_5E5DF9570645376275AE05568203F82C25C5751B" xr6:coauthVersionLast="47" xr6:coauthVersionMax="47" xr10:uidLastSave="{F7958240-80B0-4086-BE62-8798516BBB07}"/>
  <bookViews>
    <workbookView xWindow="-120" yWindow="-120" windowWidth="29040" windowHeight="15720" xr2:uid="{00000000-000D-0000-FFFF-FFFF00000000}"/>
  </bookViews>
  <sheets>
    <sheet name="D-1-1-A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9" i="1" l="1"/>
  <c r="B126" i="1"/>
  <c r="B123" i="1"/>
  <c r="B102" i="1"/>
  <c r="B99" i="1"/>
  <c r="B96" i="1"/>
  <c r="B71" i="1"/>
  <c r="B68" i="1"/>
  <c r="B65" i="1"/>
  <c r="B58" i="1"/>
  <c r="B63" i="1" s="1"/>
  <c r="B89" i="1" s="1"/>
  <c r="B39" i="1"/>
  <c r="B21" i="1"/>
  <c r="B94" i="1" l="1"/>
  <c r="B116" i="1" s="1"/>
  <c r="B121" i="1" s="1"/>
  <c r="B140" i="1" s="1"/>
</calcChain>
</file>

<file path=xl/sharedStrings.xml><?xml version="1.0" encoding="utf-8"?>
<sst xmlns="http://schemas.openxmlformats.org/spreadsheetml/2006/main" count="127" uniqueCount="55">
  <si>
    <t>Filed:  April 22 2026, EB-2025-0302,  Exhibit D-1-1, Attachment 2, Page 1 of 1</t>
  </si>
  <si>
    <t>OM&amp;A Cost Driver Table - Appendix 2-JB</t>
  </si>
  <si>
    <t>Table 1: 2023 Approved and Actual OM&amp;A Cost Driver Table</t>
  </si>
  <si>
    <t>($ Millions)</t>
  </si>
  <si>
    <t>2023 OEB Approved OM&amp;A Expenses</t>
  </si>
  <si>
    <t>Salary &amp; Benefit impact from the repeal of Bill 124</t>
  </si>
  <si>
    <t xml:space="preserve">Employee benefit impact driven by increased utilization and FTE trends </t>
  </si>
  <si>
    <t xml:space="preserve">Pension &amp; OPEB expense variance due to third party actuarial valuation </t>
  </si>
  <si>
    <t xml:space="preserve">Overtime to mitigate operational pressures </t>
  </si>
  <si>
    <t xml:space="preserve">Net impact of under-capitalization  </t>
  </si>
  <si>
    <t xml:space="preserve">Compensation impact related to actual vs planned attrition rate </t>
  </si>
  <si>
    <t>Computer software/services costs driven by project work and cloud computing</t>
  </si>
  <si>
    <t xml:space="preserve">Cost pressures from various IT system maintenance and license expenses </t>
  </si>
  <si>
    <t xml:space="preserve">Membership and regulatory fee impacts (NERC, NPCC, OEB etc.) </t>
  </si>
  <si>
    <t xml:space="preserve">Telecommunication cost savings </t>
  </si>
  <si>
    <t>Professional, consulting and outsourced services</t>
  </si>
  <si>
    <t>Various other</t>
  </si>
  <si>
    <t>2023 Actual OM&amp;A Expenses</t>
  </si>
  <si>
    <t>Table 2: 2024 Approved and Actual OM&amp;A Cost Driver Table</t>
  </si>
  <si>
    <t>2024 OEB Approved OM&amp;A Expenses</t>
  </si>
  <si>
    <t>2024 Actual OM&amp;A Expenses</t>
  </si>
  <si>
    <t>Table 3: 2025 Approved and Actual OM&amp;A Cost Driver Table</t>
  </si>
  <si>
    <t>2025 OEB Approved OM&amp;A Expenses</t>
  </si>
  <si>
    <t xml:space="preserve">Funding mechanism shift for Demand Side Management resources to IESO fee </t>
  </si>
  <si>
    <t>2025 Actual OM&amp;A Expenses</t>
  </si>
  <si>
    <t>Table 4: 2025 Actual and 2026 Budget OM&amp;A Cost Driver Table</t>
  </si>
  <si>
    <t xml:space="preserve">Incremental costs to support key initiatives: </t>
  </si>
  <si>
    <t>Accelerating the Big Build</t>
  </si>
  <si>
    <t>Resource Adequacy</t>
  </si>
  <si>
    <t>Stakeholder &amp; Rights-holder Engagement</t>
  </si>
  <si>
    <t>Enabling Economic Growth in the Short Term</t>
  </si>
  <si>
    <t>Enhanced Market Operations</t>
  </si>
  <si>
    <t>Demand-Side Management</t>
  </si>
  <si>
    <t>Delivering on Our Core Mandate</t>
  </si>
  <si>
    <t>Sustaining Technology, Evolving Processes &amp; Tools</t>
  </si>
  <si>
    <t>Cybersecurity</t>
  </si>
  <si>
    <t>Investing in Organizational Talent &amp; Skills</t>
  </si>
  <si>
    <t>Artificial Intelligence</t>
  </si>
  <si>
    <t>Info &amp; Data Governance</t>
  </si>
  <si>
    <t>Facilities Maintenance</t>
  </si>
  <si>
    <t>Efficiency Target</t>
  </si>
  <si>
    <t xml:space="preserve">Inflationary salary increases and union step progressions under the collective agreement </t>
  </si>
  <si>
    <t xml:space="preserve">Pension and OPEB Expenses </t>
  </si>
  <si>
    <t>Benefits</t>
  </si>
  <si>
    <t xml:space="preserve">Net impact of hiring phasing and planned attrition rates </t>
  </si>
  <si>
    <t>Net impact of change in expected capitalization rate</t>
  </si>
  <si>
    <t>Overtime</t>
  </si>
  <si>
    <t xml:space="preserve">Project related expenses (timing will vary based on individual project plans) </t>
  </si>
  <si>
    <t>Non-recurring 2025 MRP spend</t>
  </si>
  <si>
    <t>Phasing assumption for spending ramp-up and smoothing of ratepayer impact</t>
  </si>
  <si>
    <t>2026 Budget OM&amp;A Expenses</t>
  </si>
  <si>
    <t>Table 5:  2026 Budget and 2027 Budget OM&amp;A Cost Driver Table</t>
  </si>
  <si>
    <t>2027 Budget OM&amp;A Expenses</t>
  </si>
  <si>
    <t>Table 6: 2027 Budget and 2028 Budget OM&amp;A Cost Driver Table</t>
  </si>
  <si>
    <t>2028 Budget OM&amp;A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</si>
</sst>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.0_);_(* \(#,##0.0\);_(* &quot;-&quot;??_);_(@_)"/>
    <numFmt numFmtId="166" formatCode="0.0"/>
    <numFmt numFmtId="167" formatCode="#,##0.0;\(#,##0.0\);&quot;-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rgb="FF444444"/>
      <name val="Calibri"/>
      <family val="2"/>
      <charset val="1"/>
    </font>
    <font>
      <b/>
      <sz val="11"/>
      <name val="Calibri"/>
      <family val="2"/>
      <charset val="1"/>
    </font>
    <font>
      <b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 applyAlignment="1">
      <alignment wrapText="1"/>
    </xf>
    <xf numFmtId="166" fontId="5" fillId="5" borderId="2" xfId="0" applyNumberFormat="1" applyFont="1" applyFill="1" applyBorder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7" fillId="0" borderId="0" xfId="0" applyFont="1"/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65" fontId="10" fillId="3" borderId="1" xfId="1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165" fontId="11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7" fontId="4" fillId="0" borderId="0" xfId="0" applyNumberFormat="1" applyFont="1"/>
    <xf numFmtId="0" fontId="11" fillId="0" borderId="1" xfId="0" applyFont="1" applyBorder="1" applyAlignment="1">
      <alignment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11" fillId="0" borderId="0" xfId="0" applyFont="1"/>
    <xf numFmtId="167" fontId="13" fillId="0" borderId="0" xfId="0" applyNumberFormat="1" applyFont="1"/>
    <xf numFmtId="0" fontId="12" fillId="6" borderId="3" xfId="0" applyFont="1" applyFill="1" applyBorder="1" applyAlignment="1">
      <alignment horizontal="left" indent="3"/>
    </xf>
    <xf numFmtId="165" fontId="12" fillId="6" borderId="1" xfId="1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165" fontId="5" fillId="3" borderId="4" xfId="1" applyNumberFormat="1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left" indent="3"/>
    </xf>
    <xf numFmtId="165" fontId="12" fillId="6" borderId="4" xfId="1" applyNumberFormat="1" applyFont="1" applyFill="1" applyBorder="1" applyAlignment="1">
      <alignment horizontal="right" vertical="center"/>
    </xf>
    <xf numFmtId="165" fontId="12" fillId="6" borderId="3" xfId="1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 wrapText="1"/>
    </xf>
    <xf numFmtId="165" fontId="10" fillId="3" borderId="3" xfId="1" applyNumberFormat="1" applyFont="1" applyFill="1" applyBorder="1" applyAlignment="1">
      <alignment horizontal="right" vertical="center"/>
    </xf>
    <xf numFmtId="165" fontId="15" fillId="6" borderId="4" xfId="1" applyNumberFormat="1" applyFont="1" applyFill="1" applyBorder="1" applyAlignment="1">
      <alignment horizontal="right" vertical="center"/>
    </xf>
    <xf numFmtId="165" fontId="14" fillId="6" borderId="6" xfId="1" applyNumberFormat="1" applyFont="1" applyFill="1" applyBorder="1" applyAlignment="1">
      <alignment horizontal="right" vertical="center"/>
    </xf>
    <xf numFmtId="165" fontId="4" fillId="0" borderId="0" xfId="0" applyNumberFormat="1" applyFont="1"/>
    <xf numFmtId="0" fontId="10" fillId="6" borderId="7" xfId="0" applyFont="1" applyFill="1" applyBorder="1"/>
    <xf numFmtId="165" fontId="14" fillId="6" borderId="7" xfId="1" applyNumberFormat="1" applyFont="1" applyFill="1" applyBorder="1" applyAlignment="1">
      <alignment horizontal="right" vertical="center"/>
    </xf>
    <xf numFmtId="0" fontId="10" fillId="6" borderId="6" xfId="0" applyFont="1" applyFill="1" applyBorder="1" applyAlignment="1">
      <alignment horizontal="left" indent="2"/>
    </xf>
    <xf numFmtId="0" fontId="10" fillId="6" borderId="6" xfId="0" applyFont="1" applyFill="1" applyBorder="1" applyAlignment="1">
      <alignment horizontal="left"/>
    </xf>
    <xf numFmtId="0" fontId="2" fillId="0" borderId="0" xfId="0" applyFont="1"/>
    <xf numFmtId="0" fontId="10" fillId="6" borderId="6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0"/>
  <sheetViews>
    <sheetView showGridLines="0" tabSelected="1" zoomScaleNormal="100" workbookViewId="0">
      <selection activeCell="E6" sqref="E6"/>
    </sheetView>
  </sheetViews>
  <sheetFormatPr defaultColWidth="9.140625" defaultRowHeight="14.25"/>
  <cols>
    <col min="1" max="1" width="108.42578125" style="2" bestFit="1" customWidth="1"/>
    <col min="2" max="2" width="9" style="7" customWidth="1"/>
    <col min="3" max="3" width="9.85546875" style="2" bestFit="1" customWidth="1"/>
    <col min="4" max="16384" width="9.140625" style="2"/>
  </cols>
  <sheetData>
    <row r="1" spans="1:2">
      <c r="A1" s="1" t="s">
        <v>0</v>
      </c>
    </row>
    <row r="2" spans="1:2" ht="14.25" customHeight="1"/>
    <row r="3" spans="1:2" ht="14.25" customHeight="1">
      <c r="A3" s="10" t="s">
        <v>1</v>
      </c>
    </row>
    <row r="4" spans="1:2" ht="14.25" customHeight="1"/>
    <row r="6" spans="1:2" ht="15">
      <c r="A6" s="14" t="s">
        <v>2</v>
      </c>
    </row>
    <row r="7" spans="1:2">
      <c r="A7" s="15" t="s">
        <v>3</v>
      </c>
      <c r="B7" s="8">
        <v>2023</v>
      </c>
    </row>
    <row r="8" spans="1:2">
      <c r="A8" s="16" t="s">
        <v>4</v>
      </c>
      <c r="B8" s="17">
        <v>197.3</v>
      </c>
    </row>
    <row r="9" spans="1:2">
      <c r="A9" s="18" t="s">
        <v>5</v>
      </c>
      <c r="B9" s="19">
        <v>21.9</v>
      </c>
    </row>
    <row r="10" spans="1:2">
      <c r="A10" s="42" t="s">
        <v>6</v>
      </c>
      <c r="B10" s="19">
        <v>3.2</v>
      </c>
    </row>
    <row r="11" spans="1:2">
      <c r="A11" s="18" t="s">
        <v>7</v>
      </c>
      <c r="B11" s="19">
        <v>2.9</v>
      </c>
    </row>
    <row r="12" spans="1:2">
      <c r="A12" s="18" t="s">
        <v>8</v>
      </c>
      <c r="B12" s="19">
        <v>1</v>
      </c>
    </row>
    <row r="13" spans="1:2">
      <c r="A13" s="18" t="s">
        <v>9</v>
      </c>
      <c r="B13" s="19">
        <v>2.8</v>
      </c>
    </row>
    <row r="14" spans="1:2">
      <c r="A14" s="18" t="s">
        <v>10</v>
      </c>
      <c r="B14" s="19">
        <v>-9.3000000000000007</v>
      </c>
    </row>
    <row r="15" spans="1:2">
      <c r="A15" s="18" t="s">
        <v>11</v>
      </c>
      <c r="B15" s="19">
        <v>0.1</v>
      </c>
    </row>
    <row r="16" spans="1:2">
      <c r="A16" s="18" t="s">
        <v>12</v>
      </c>
      <c r="B16" s="19">
        <v>0.6</v>
      </c>
    </row>
    <row r="17" spans="1:2">
      <c r="A17" s="18" t="s">
        <v>13</v>
      </c>
      <c r="B17" s="19">
        <v>1.2</v>
      </c>
    </row>
    <row r="18" spans="1:2">
      <c r="A18" s="18" t="s">
        <v>14</v>
      </c>
      <c r="B18" s="19">
        <v>-0.6</v>
      </c>
    </row>
    <row r="19" spans="1:2">
      <c r="A19" s="18" t="s">
        <v>15</v>
      </c>
      <c r="B19" s="19">
        <v>-2.2000000000000002</v>
      </c>
    </row>
    <row r="20" spans="1:2">
      <c r="A20" s="18" t="s">
        <v>16</v>
      </c>
      <c r="B20" s="19">
        <v>0.5</v>
      </c>
    </row>
    <row r="21" spans="1:2">
      <c r="A21" s="12" t="s">
        <v>17</v>
      </c>
      <c r="B21" s="9">
        <f>SUM(B8:B20)</f>
        <v>219.4</v>
      </c>
    </row>
    <row r="22" spans="1:2">
      <c r="A22" s="20"/>
      <c r="B22" s="21"/>
    </row>
    <row r="23" spans="1:2">
      <c r="A23" s="20"/>
    </row>
    <row r="24" spans="1:2" ht="15">
      <c r="A24" s="13" t="s">
        <v>18</v>
      </c>
    </row>
    <row r="25" spans="1:2">
      <c r="A25" s="11" t="s">
        <v>3</v>
      </c>
      <c r="B25" s="8">
        <v>2024</v>
      </c>
    </row>
    <row r="26" spans="1:2">
      <c r="A26" s="12" t="s">
        <v>19</v>
      </c>
      <c r="B26" s="9">
        <v>211.1</v>
      </c>
    </row>
    <row r="27" spans="1:2">
      <c r="A27" s="18" t="s">
        <v>5</v>
      </c>
      <c r="B27" s="19">
        <v>11</v>
      </c>
    </row>
    <row r="28" spans="1:2">
      <c r="A28" s="18" t="s">
        <v>6</v>
      </c>
      <c r="B28" s="19">
        <v>3.8</v>
      </c>
    </row>
    <row r="29" spans="1:2">
      <c r="A29" s="18" t="s">
        <v>7</v>
      </c>
      <c r="B29" s="19">
        <v>-1</v>
      </c>
    </row>
    <row r="30" spans="1:2">
      <c r="A30" s="18" t="s">
        <v>8</v>
      </c>
      <c r="B30" s="19">
        <v>1.1000000000000001</v>
      </c>
    </row>
    <row r="31" spans="1:2">
      <c r="A31" s="18" t="s">
        <v>9</v>
      </c>
      <c r="B31" s="19">
        <v>5.6</v>
      </c>
    </row>
    <row r="32" spans="1:2">
      <c r="A32" s="18" t="s">
        <v>10</v>
      </c>
      <c r="B32" s="19">
        <v>-2.8</v>
      </c>
    </row>
    <row r="33" spans="1:2">
      <c r="A33" s="18" t="s">
        <v>11</v>
      </c>
      <c r="B33" s="19">
        <v>1.3</v>
      </c>
    </row>
    <row r="34" spans="1:2">
      <c r="A34" s="18" t="s">
        <v>12</v>
      </c>
      <c r="B34" s="19">
        <v>2.7</v>
      </c>
    </row>
    <row r="35" spans="1:2">
      <c r="A35" s="18" t="s">
        <v>13</v>
      </c>
      <c r="B35" s="19">
        <v>2.1</v>
      </c>
    </row>
    <row r="36" spans="1:2">
      <c r="A36" s="18" t="s">
        <v>14</v>
      </c>
      <c r="B36" s="19">
        <v>-1.1000000000000001</v>
      </c>
    </row>
    <row r="37" spans="1:2">
      <c r="A37" s="18" t="s">
        <v>15</v>
      </c>
      <c r="B37" s="19">
        <v>-3.1</v>
      </c>
    </row>
    <row r="38" spans="1:2">
      <c r="A38" s="18" t="s">
        <v>16</v>
      </c>
      <c r="B38" s="19">
        <v>0.8</v>
      </c>
    </row>
    <row r="39" spans="1:2">
      <c r="A39" s="12" t="s">
        <v>20</v>
      </c>
      <c r="B39" s="9">
        <f>SUM(B26:B38)</f>
        <v>231.5</v>
      </c>
    </row>
    <row r="40" spans="1:2">
      <c r="A40" s="20"/>
      <c r="B40" s="21"/>
    </row>
    <row r="41" spans="1:2">
      <c r="A41" s="20"/>
      <c r="B41" s="21"/>
    </row>
    <row r="42" spans="1:2" ht="15">
      <c r="A42" s="13" t="s">
        <v>21</v>
      </c>
    </row>
    <row r="43" spans="1:2">
      <c r="A43" s="11" t="s">
        <v>3</v>
      </c>
      <c r="B43" s="8">
        <v>2025</v>
      </c>
    </row>
    <row r="44" spans="1:2">
      <c r="A44" s="3" t="s">
        <v>22</v>
      </c>
      <c r="B44" s="4">
        <v>217.3</v>
      </c>
    </row>
    <row r="45" spans="1:2">
      <c r="A45" s="22" t="s">
        <v>5</v>
      </c>
      <c r="B45" s="23">
        <v>12.1</v>
      </c>
    </row>
    <row r="46" spans="1:2">
      <c r="A46" s="22" t="s">
        <v>6</v>
      </c>
      <c r="B46" s="23">
        <v>8.6999999999999993</v>
      </c>
    </row>
    <row r="47" spans="1:2">
      <c r="A47" s="22" t="s">
        <v>7</v>
      </c>
      <c r="B47" s="23">
        <v>-1.5</v>
      </c>
    </row>
    <row r="48" spans="1:2">
      <c r="A48" s="22" t="s">
        <v>8</v>
      </c>
      <c r="B48" s="23">
        <v>1.4</v>
      </c>
    </row>
    <row r="49" spans="1:2">
      <c r="A49" s="22" t="s">
        <v>9</v>
      </c>
      <c r="B49" s="23">
        <v>6</v>
      </c>
    </row>
    <row r="50" spans="1:2">
      <c r="A50" s="22" t="s">
        <v>10</v>
      </c>
      <c r="B50" s="23">
        <v>5.3</v>
      </c>
    </row>
    <row r="51" spans="1:2">
      <c r="A51" s="22" t="s">
        <v>23</v>
      </c>
      <c r="B51" s="23">
        <v>3.3</v>
      </c>
    </row>
    <row r="52" spans="1:2">
      <c r="A52" s="22" t="s">
        <v>11</v>
      </c>
      <c r="B52" s="23">
        <v>4.5</v>
      </c>
    </row>
    <row r="53" spans="1:2">
      <c r="A53" s="18" t="s">
        <v>12</v>
      </c>
      <c r="B53" s="23">
        <v>7.2</v>
      </c>
    </row>
    <row r="54" spans="1:2">
      <c r="A54" s="22" t="s">
        <v>13</v>
      </c>
      <c r="B54" s="23">
        <v>2.8</v>
      </c>
    </row>
    <row r="55" spans="1:2">
      <c r="A55" s="22" t="s">
        <v>14</v>
      </c>
      <c r="B55" s="23">
        <v>-1.7</v>
      </c>
    </row>
    <row r="56" spans="1:2">
      <c r="A56" s="22" t="s">
        <v>15</v>
      </c>
      <c r="B56" s="23">
        <v>0.4</v>
      </c>
    </row>
    <row r="57" spans="1:2">
      <c r="A57" s="22" t="s">
        <v>16</v>
      </c>
      <c r="B57" s="23">
        <v>-1.8</v>
      </c>
    </row>
    <row r="58" spans="1:2">
      <c r="A58" s="5" t="s">
        <v>24</v>
      </c>
      <c r="B58" s="6">
        <f>SUM(B44:B57)</f>
        <v>264</v>
      </c>
    </row>
    <row r="59" spans="1:2">
      <c r="A59" s="7"/>
    </row>
    <row r="60" spans="1:2">
      <c r="A60" s="7"/>
    </row>
    <row r="61" spans="1:2" ht="15">
      <c r="A61" s="13" t="s">
        <v>25</v>
      </c>
    </row>
    <row r="62" spans="1:2">
      <c r="A62" s="11" t="s">
        <v>3</v>
      </c>
      <c r="B62" s="8">
        <v>2026</v>
      </c>
    </row>
    <row r="63" spans="1:2" ht="15" thickBot="1">
      <c r="A63" s="28" t="s">
        <v>24</v>
      </c>
      <c r="B63" s="29">
        <f>B58</f>
        <v>264</v>
      </c>
    </row>
    <row r="64" spans="1:2" ht="15" thickBot="1">
      <c r="A64" s="38" t="s">
        <v>26</v>
      </c>
      <c r="B64" s="39">
        <v>21.7</v>
      </c>
    </row>
    <row r="65" spans="1:3" ht="15" thickBot="1">
      <c r="A65" s="40" t="s">
        <v>27</v>
      </c>
      <c r="B65" s="36">
        <f>SUM(B66:B67)</f>
        <v>3.5</v>
      </c>
    </row>
    <row r="66" spans="1:3">
      <c r="A66" s="26" t="s">
        <v>28</v>
      </c>
      <c r="B66" s="32">
        <v>1</v>
      </c>
    </row>
    <row r="67" spans="1:3" ht="15" thickBot="1">
      <c r="A67" s="30" t="s">
        <v>29</v>
      </c>
      <c r="B67" s="35">
        <v>2.5</v>
      </c>
    </row>
    <row r="68" spans="1:3" ht="15" thickBot="1">
      <c r="A68" s="40" t="s">
        <v>30</v>
      </c>
      <c r="B68" s="36">
        <f>SUM(B69:B70)</f>
        <v>9.6000000000000014</v>
      </c>
    </row>
    <row r="69" spans="1:3">
      <c r="A69" s="26" t="s">
        <v>31</v>
      </c>
      <c r="B69" s="32">
        <v>8.3000000000000007</v>
      </c>
    </row>
    <row r="70" spans="1:3" ht="15" thickBot="1">
      <c r="A70" s="30" t="s">
        <v>32</v>
      </c>
      <c r="B70" s="31">
        <v>1.2999999999999998</v>
      </c>
    </row>
    <row r="71" spans="1:3" ht="15" thickBot="1">
      <c r="A71" s="40" t="s">
        <v>33</v>
      </c>
      <c r="B71" s="36">
        <f>SUM(B72:B77)</f>
        <v>8.6</v>
      </c>
    </row>
    <row r="72" spans="1:3">
      <c r="A72" s="26" t="s">
        <v>34</v>
      </c>
      <c r="B72" s="32">
        <v>2.9</v>
      </c>
    </row>
    <row r="73" spans="1:3">
      <c r="A73" s="26" t="s">
        <v>35</v>
      </c>
      <c r="B73" s="27">
        <v>1.6999999999999997</v>
      </c>
    </row>
    <row r="74" spans="1:3">
      <c r="A74" s="26" t="s">
        <v>36</v>
      </c>
      <c r="B74" s="27">
        <v>1.8</v>
      </c>
    </row>
    <row r="75" spans="1:3">
      <c r="A75" s="26" t="s">
        <v>37</v>
      </c>
      <c r="B75" s="27">
        <v>0.6</v>
      </c>
    </row>
    <row r="76" spans="1:3">
      <c r="A76" s="26" t="s">
        <v>38</v>
      </c>
      <c r="B76" s="27">
        <v>1.1000000000000001</v>
      </c>
    </row>
    <row r="77" spans="1:3" ht="15" thickBot="1">
      <c r="A77" s="30" t="s">
        <v>39</v>
      </c>
      <c r="B77" s="31">
        <v>0.5</v>
      </c>
      <c r="C77" s="37"/>
    </row>
    <row r="78" spans="1:3" ht="15" thickBot="1">
      <c r="A78" s="43" t="s">
        <v>40</v>
      </c>
      <c r="B78" s="36">
        <v>-3.3</v>
      </c>
    </row>
    <row r="79" spans="1:3">
      <c r="A79" s="22" t="s">
        <v>41</v>
      </c>
      <c r="B79" s="23">
        <v>4.2</v>
      </c>
    </row>
    <row r="80" spans="1:3">
      <c r="A80" s="22" t="s">
        <v>42</v>
      </c>
      <c r="B80" s="23">
        <v>7.8</v>
      </c>
    </row>
    <row r="81" spans="1:2">
      <c r="A81" s="22" t="s">
        <v>43</v>
      </c>
      <c r="B81" s="23">
        <v>0.5</v>
      </c>
    </row>
    <row r="82" spans="1:2">
      <c r="A82" s="22" t="s">
        <v>44</v>
      </c>
      <c r="B82" s="23">
        <v>-8.8000000000000007</v>
      </c>
    </row>
    <row r="83" spans="1:2">
      <c r="A83" s="22" t="s">
        <v>45</v>
      </c>
      <c r="B83" s="23">
        <v>-2.8</v>
      </c>
    </row>
    <row r="84" spans="1:2">
      <c r="A84" s="22" t="s">
        <v>46</v>
      </c>
      <c r="B84" s="23">
        <v>-0.9</v>
      </c>
    </row>
    <row r="85" spans="1:2">
      <c r="A85" s="22" t="s">
        <v>47</v>
      </c>
      <c r="B85" s="23">
        <v>8.8000000000000007</v>
      </c>
    </row>
    <row r="86" spans="1:2">
      <c r="A86" s="22" t="s">
        <v>48</v>
      </c>
      <c r="B86" s="23">
        <v>-3.8</v>
      </c>
    </row>
    <row r="87" spans="1:2">
      <c r="A87" s="22" t="s">
        <v>16</v>
      </c>
      <c r="B87" s="23">
        <v>-2.5</v>
      </c>
    </row>
    <row r="88" spans="1:2">
      <c r="A88" s="22" t="s">
        <v>49</v>
      </c>
      <c r="B88" s="23">
        <v>-6.4</v>
      </c>
    </row>
    <row r="89" spans="1:2">
      <c r="A89" s="33" t="s">
        <v>50</v>
      </c>
      <c r="B89" s="34">
        <f>B63+B65+B68+B71+B78+B79+B80+B81+B82+B83+B84+B85+B86+B87+B88</f>
        <v>278.50000000000006</v>
      </c>
    </row>
    <row r="90" spans="1:2">
      <c r="A90" s="24"/>
      <c r="B90" s="25"/>
    </row>
    <row r="91" spans="1:2">
      <c r="A91" s="7"/>
    </row>
    <row r="92" spans="1:2" ht="15">
      <c r="A92" s="13" t="s">
        <v>51</v>
      </c>
    </row>
    <row r="93" spans="1:2">
      <c r="A93" s="11" t="s">
        <v>3</v>
      </c>
      <c r="B93" s="8">
        <v>2027</v>
      </c>
    </row>
    <row r="94" spans="1:2" ht="15" thickBot="1">
      <c r="A94" s="12" t="s">
        <v>50</v>
      </c>
      <c r="B94" s="29">
        <f>B89</f>
        <v>278.50000000000006</v>
      </c>
    </row>
    <row r="95" spans="1:2" ht="15" thickBot="1">
      <c r="A95" s="38" t="s">
        <v>26</v>
      </c>
      <c r="B95" s="39">
        <v>14.2</v>
      </c>
    </row>
    <row r="96" spans="1:2" ht="15" thickBot="1">
      <c r="A96" s="40" t="s">
        <v>27</v>
      </c>
      <c r="B96" s="36">
        <f>SUM(B97:B98)</f>
        <v>3.4</v>
      </c>
    </row>
    <row r="97" spans="1:2">
      <c r="A97" s="26" t="s">
        <v>28</v>
      </c>
      <c r="B97" s="32">
        <v>1.1000000000000001</v>
      </c>
    </row>
    <row r="98" spans="1:2" ht="15" thickBot="1">
      <c r="A98" s="30" t="s">
        <v>29</v>
      </c>
      <c r="B98" s="35">
        <v>2.2999999999999998</v>
      </c>
    </row>
    <row r="99" spans="1:2" ht="15" thickBot="1">
      <c r="A99" s="40" t="s">
        <v>30</v>
      </c>
      <c r="B99" s="36">
        <f>SUM(B100:B101)</f>
        <v>5.8000000000000007</v>
      </c>
    </row>
    <row r="100" spans="1:2">
      <c r="A100" s="26" t="s">
        <v>31</v>
      </c>
      <c r="B100" s="32">
        <v>6.4</v>
      </c>
    </row>
    <row r="101" spans="1:2" ht="15" thickBot="1">
      <c r="A101" s="30" t="s">
        <v>32</v>
      </c>
      <c r="B101" s="31">
        <v>-0.6</v>
      </c>
    </row>
    <row r="102" spans="1:2" ht="15" thickBot="1">
      <c r="A102" s="40" t="s">
        <v>33</v>
      </c>
      <c r="B102" s="36">
        <f>SUM(B103:B107)</f>
        <v>5</v>
      </c>
    </row>
    <row r="103" spans="1:2">
      <c r="A103" s="26" t="s">
        <v>34</v>
      </c>
      <c r="B103" s="32">
        <v>1.2</v>
      </c>
    </row>
    <row r="104" spans="1:2">
      <c r="A104" s="26" t="s">
        <v>35</v>
      </c>
      <c r="B104" s="27">
        <v>0.8</v>
      </c>
    </row>
    <row r="105" spans="1:2">
      <c r="A105" s="26" t="s">
        <v>36</v>
      </c>
      <c r="B105" s="27">
        <v>1.3</v>
      </c>
    </row>
    <row r="106" spans="1:2">
      <c r="A106" s="26" t="s">
        <v>37</v>
      </c>
      <c r="B106" s="27">
        <v>1.5</v>
      </c>
    </row>
    <row r="107" spans="1:2" ht="15" thickBot="1">
      <c r="A107" s="26" t="s">
        <v>38</v>
      </c>
      <c r="B107" s="27">
        <v>0.2</v>
      </c>
    </row>
    <row r="108" spans="1:2" ht="15" thickBot="1">
      <c r="A108" s="41" t="s">
        <v>40</v>
      </c>
      <c r="B108" s="36">
        <v>-3.7</v>
      </c>
    </row>
    <row r="109" spans="1:2">
      <c r="A109" s="22" t="s">
        <v>41</v>
      </c>
      <c r="B109" s="23">
        <v>4.4000000000000004</v>
      </c>
    </row>
    <row r="110" spans="1:2">
      <c r="A110" s="22" t="s">
        <v>43</v>
      </c>
      <c r="B110" s="23">
        <v>1.5</v>
      </c>
    </row>
    <row r="111" spans="1:2">
      <c r="A111" s="22" t="s">
        <v>42</v>
      </c>
      <c r="B111" s="23">
        <v>-1.7</v>
      </c>
    </row>
    <row r="112" spans="1:2">
      <c r="A112" s="22" t="s">
        <v>44</v>
      </c>
      <c r="B112" s="23">
        <v>1.1000000000000001</v>
      </c>
    </row>
    <row r="113" spans="1:2">
      <c r="A113" s="22" t="s">
        <v>47</v>
      </c>
      <c r="B113" s="23">
        <v>-1</v>
      </c>
    </row>
    <row r="114" spans="1:2">
      <c r="A114" s="22" t="s">
        <v>16</v>
      </c>
      <c r="B114" s="23">
        <v>0.5</v>
      </c>
    </row>
    <row r="115" spans="1:2">
      <c r="A115" s="22" t="s">
        <v>49</v>
      </c>
      <c r="B115" s="23">
        <v>12.8</v>
      </c>
    </row>
    <row r="116" spans="1:2">
      <c r="A116" s="12" t="s">
        <v>52</v>
      </c>
      <c r="B116" s="34">
        <f>B94+B96+B99+B102+B108+B109+B110+B111+B112+B113+B114+B115</f>
        <v>306.60000000000008</v>
      </c>
    </row>
    <row r="117" spans="1:2">
      <c r="A117" s="7"/>
      <c r="B117" s="21"/>
    </row>
    <row r="118" spans="1:2">
      <c r="A118" s="7"/>
    </row>
    <row r="119" spans="1:2" ht="15">
      <c r="A119" s="13" t="s">
        <v>53</v>
      </c>
    </row>
    <row r="120" spans="1:2">
      <c r="A120" s="11" t="s">
        <v>3</v>
      </c>
      <c r="B120" s="8">
        <v>2028</v>
      </c>
    </row>
    <row r="121" spans="1:2" ht="15" thickBot="1">
      <c r="A121" s="12" t="s">
        <v>52</v>
      </c>
      <c r="B121" s="29">
        <f>B116</f>
        <v>306.60000000000008</v>
      </c>
    </row>
    <row r="122" spans="1:2" ht="15" thickBot="1">
      <c r="A122" s="38" t="s">
        <v>26</v>
      </c>
      <c r="B122" s="39">
        <v>6.4</v>
      </c>
    </row>
    <row r="123" spans="1:2" ht="15" thickBot="1">
      <c r="A123" s="40" t="s">
        <v>27</v>
      </c>
      <c r="B123" s="36">
        <f>SUM(B124:B125)</f>
        <v>1.4</v>
      </c>
    </row>
    <row r="124" spans="1:2">
      <c r="A124" s="26" t="s">
        <v>28</v>
      </c>
      <c r="B124" s="32">
        <v>1</v>
      </c>
    </row>
    <row r="125" spans="1:2" ht="15" thickBot="1">
      <c r="A125" s="30" t="s">
        <v>29</v>
      </c>
      <c r="B125" s="35">
        <v>0.4</v>
      </c>
    </row>
    <row r="126" spans="1:2" ht="15" thickBot="1">
      <c r="A126" s="40" t="s">
        <v>30</v>
      </c>
      <c r="B126" s="36">
        <f>SUM(B127:B128)</f>
        <v>3.8000000000000003</v>
      </c>
    </row>
    <row r="127" spans="1:2">
      <c r="A127" s="26" t="s">
        <v>31</v>
      </c>
      <c r="B127" s="32">
        <v>3.6</v>
      </c>
    </row>
    <row r="128" spans="1:2" ht="15" thickBot="1">
      <c r="A128" s="30" t="s">
        <v>32</v>
      </c>
      <c r="B128" s="31">
        <v>0.2</v>
      </c>
    </row>
    <row r="129" spans="1:2" ht="15" thickBot="1">
      <c r="A129" s="40" t="s">
        <v>33</v>
      </c>
      <c r="B129" s="36">
        <f>SUM(B130:B132)</f>
        <v>1.2</v>
      </c>
    </row>
    <row r="130" spans="1:2">
      <c r="A130" s="26" t="s">
        <v>35</v>
      </c>
      <c r="B130" s="27">
        <v>0.2</v>
      </c>
    </row>
    <row r="131" spans="1:2">
      <c r="A131" s="26" t="s">
        <v>36</v>
      </c>
      <c r="B131" s="27">
        <v>1.1000000000000001</v>
      </c>
    </row>
    <row r="132" spans="1:2" ht="15" thickBot="1">
      <c r="A132" s="26" t="s">
        <v>37</v>
      </c>
      <c r="B132" s="27">
        <v>-0.1</v>
      </c>
    </row>
    <row r="133" spans="1:2" ht="15" thickBot="1">
      <c r="A133" s="41" t="s">
        <v>40</v>
      </c>
      <c r="B133" s="36">
        <v>-3.7</v>
      </c>
    </row>
    <row r="134" spans="1:2">
      <c r="A134" s="22" t="s">
        <v>41</v>
      </c>
      <c r="B134" s="23">
        <v>6.1</v>
      </c>
    </row>
    <row r="135" spans="1:2">
      <c r="A135" s="22" t="s">
        <v>43</v>
      </c>
      <c r="B135" s="23">
        <v>2.7</v>
      </c>
    </row>
    <row r="136" spans="1:2">
      <c r="A136" s="22" t="s">
        <v>42</v>
      </c>
      <c r="B136" s="23">
        <v>1.8</v>
      </c>
    </row>
    <row r="137" spans="1:2">
      <c r="A137" s="22" t="s">
        <v>44</v>
      </c>
      <c r="B137" s="23">
        <v>1.1000000000000001</v>
      </c>
    </row>
    <row r="138" spans="1:2">
      <c r="A138" s="22" t="s">
        <v>16</v>
      </c>
      <c r="B138" s="23">
        <v>0.7</v>
      </c>
    </row>
    <row r="139" spans="1:2">
      <c r="A139" s="22" t="s">
        <v>49</v>
      </c>
      <c r="B139" s="23">
        <v>-6.4</v>
      </c>
    </row>
    <row r="140" spans="1:2">
      <c r="A140" s="12" t="s">
        <v>54</v>
      </c>
      <c r="B140" s="34">
        <f>B121+B123+B126+B129+B133+B134+B135+B136+B137+B138+B139</f>
        <v>315.30000000000013</v>
      </c>
    </row>
  </sheetData>
  <printOptions horizontalCentered="1"/>
  <pageMargins left="0.7" right="0.7" top="0.75" bottom="0.75" header="0.3" footer="0.3"/>
  <pageSetup paperSize="5" scale="49" orientation="portrait" horizontalDpi="1200" verticalDpi="1200" r:id="rId1"/>
  <ignoredErrors>
    <ignoredError sqref="B71 B5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76ab28-f9a4-4449-b601-83d227bcf9c3">
      <Terms xmlns="http://schemas.microsoft.com/office/infopath/2007/PartnerControls"/>
    </lcf76f155ced4ddcb4097134ff3c332f>
    <TaxCatchAll xmlns="1ef0f256-2d2c-4b41-a679-2504c15b1e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E5D53D35DCC46A2074724C79DA9D6" ma:contentTypeVersion="11" ma:contentTypeDescription="Create a new document." ma:contentTypeScope="" ma:versionID="af0b899a5d04ada1e841742609db6014">
  <xsd:schema xmlns:xsd="http://www.w3.org/2001/XMLSchema" xmlns:xs="http://www.w3.org/2001/XMLSchema" xmlns:p="http://schemas.microsoft.com/office/2006/metadata/properties" xmlns:ns2="8876ab28-f9a4-4449-b601-83d227bcf9c3" xmlns:ns3="1ef0f256-2d2c-4b41-a679-2504c15b1e3c" targetNamespace="http://schemas.microsoft.com/office/2006/metadata/properties" ma:root="true" ma:fieldsID="6ff5864f522031102980a5877e5e270b" ns2:_="" ns3:_="">
    <xsd:import namespace="8876ab28-f9a4-4449-b601-83d227bcf9c3"/>
    <xsd:import namespace="1ef0f256-2d2c-4b41-a679-2504c15b1e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6ab28-f9a4-4449-b601-83d227bcf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426c395-1d84-4ee7-887a-a9c77f971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f256-2d2c-4b41-a679-2504c15b1e3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01c72b-e966-46a5-a305-36f9e641f8b4}" ma:internalName="TaxCatchAll" ma:showField="CatchAllData" ma:web="1ef0f256-2d2c-4b41-a679-2504c15b1e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E04C3-87F8-4396-9578-F0058221D862}"/>
</file>

<file path=customXml/itemProps2.xml><?xml version="1.0" encoding="utf-8"?>
<ds:datastoreItem xmlns:ds="http://schemas.openxmlformats.org/officeDocument/2006/customXml" ds:itemID="{C77AE75B-9FB8-4DDB-84B3-C0DD7896F904}"/>
</file>

<file path=customXml/itemProps3.xml><?xml version="1.0" encoding="utf-8"?>
<ds:datastoreItem xmlns:ds="http://schemas.openxmlformats.org/officeDocument/2006/customXml" ds:itemID="{C1E99A8F-832A-4FD7-AD4E-D192097DB1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IESO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Gisselle Lopez</cp:lastModifiedBy>
  <cp:revision/>
  <dcterms:created xsi:type="dcterms:W3CDTF">2020-12-30T21:31:35Z</dcterms:created>
  <dcterms:modified xsi:type="dcterms:W3CDTF">2026-04-22T15:16:52Z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0x010100368E5D53D35DCC46A2074724C79DA9D6</vt:lpwstr>
  </property>
  <property fmtid="{D5CDD505-2E9C-101B-9397-08002B2CF9AE}" pid="3" name="Order">
    <vt:r8>29800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