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" documentId="13_ncr:1_{3A0977A4-C472-45BD-BDC3-3A70C2571334}" xr6:coauthVersionLast="47" xr6:coauthVersionMax="47" xr10:uidLastSave="{ACCA3CC6-1D53-434E-988F-275DDF5480E6}"/>
  <bookViews>
    <workbookView xWindow="-120" yWindow="-120" windowWidth="29040" windowHeight="15720" activeTab="1" xr2:uid="{0D714183-114D-44BB-B120-8B92FA5B6EEF}"/>
  </bookViews>
  <sheets>
    <sheet name="CCC-4-b" sheetId="1" r:id="rId1"/>
    <sheet name="CCC-4-c" sheetId="4" r:id="rId2"/>
    <sheet name="WRZ ICM Threshold Actual PC2025" sheetId="2" r:id="rId3"/>
    <sheet name="VRZ ICM Threshold Actual PC2025" sheetId="3" r:id="rId4"/>
  </sheets>
  <externalReferences>
    <externalReference r:id="rId5"/>
    <externalReference r:id="rId6"/>
    <externalReference r:id="rId7"/>
    <externalReference r:id="rId8"/>
  </externalReferences>
  <definedNames>
    <definedName name="Construction_Manager">'[1]2024 EWP Re-Forecast'!$AM$6:$AM$330</definedName>
    <definedName name="d" localSheetId="3">'VRZ ICM Threshold Actual PC2025'!$E$51</definedName>
    <definedName name="d" localSheetId="2">'WRZ ICM Threshold Actual PC2025'!$E$51</definedName>
    <definedName name="d">'[2]VRZ ICM Threshold 2025 PCI'!$E$51</definedName>
    <definedName name="Electrical_Const_DRP">'[1]2024 EWP Re-Forecast'!$AN$6:$AN$330</definedName>
    <definedName name="g" localSheetId="3">'VRZ ICM Threshold Actual PC2025'!$E$20</definedName>
    <definedName name="g" localSheetId="2">'WRZ ICM Threshold Actual PC2025'!$E$20</definedName>
    <definedName name="g">'[2]VRZ ICM Threshold 2025 PCI'!$E$20</definedName>
    <definedName name="PCI" localSheetId="3">'VRZ ICM Threshold Actual PC2025'!$E$16</definedName>
    <definedName name="PCI" localSheetId="2">'WRZ ICM Threshold Actual PC2025'!$E$16</definedName>
    <definedName name="PCI">'[2]VRZ ICM Threshold 2025 PCI'!$E$16</definedName>
    <definedName name="PLT_Hrs">'[1]2024 EWP Re-Forecast'!$AJ$6:$AJ$330</definedName>
    <definedName name="RB" localSheetId="3">'VRZ ICM Threshold Actual PC2025'!$E$49</definedName>
    <definedName name="RB" localSheetId="2">'WRZ ICM Threshold Actual PC2025'!$E$49</definedName>
    <definedName name="RB">'[2]VRZ ICM Threshold 2025 PCI'!$E$49</definedName>
    <definedName name="Work_Center">'[1]2024 EWP Re-Forecast'!$AI$6:$AI$330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S13" i="4"/>
  <c r="B12" i="4"/>
  <c r="G11" i="4"/>
  <c r="H11" i="4" s="1"/>
  <c r="I11" i="4" s="1"/>
  <c r="J11" i="4" s="1"/>
  <c r="K11" i="4" s="1"/>
  <c r="L11" i="4" s="1"/>
  <c r="C10" i="4"/>
  <c r="D10" i="4" s="1"/>
  <c r="E10" i="4" l="1"/>
  <c r="D12" i="4"/>
  <c r="M11" i="4"/>
  <c r="N11" i="4" s="1"/>
  <c r="O11" i="4" s="1"/>
  <c r="P11" i="4" s="1"/>
  <c r="Q11" i="4" s="1"/>
  <c r="R11" i="4" s="1"/>
  <c r="C12" i="4"/>
  <c r="S11" i="4" l="1"/>
  <c r="F10" i="4"/>
  <c r="E12" i="4"/>
  <c r="G10" i="4" l="1"/>
  <c r="F12" i="4"/>
  <c r="H10" i="4" l="1"/>
  <c r="G12" i="4"/>
  <c r="H12" i="4" l="1"/>
  <c r="I10" i="4"/>
  <c r="I12" i="4" l="1"/>
  <c r="J10" i="4"/>
  <c r="K10" i="4" l="1"/>
  <c r="J12" i="4"/>
  <c r="L10" i="4" l="1"/>
  <c r="K12" i="4"/>
  <c r="M10" i="4" l="1"/>
  <c r="L12" i="4"/>
  <c r="L14" i="4" l="1"/>
  <c r="N10" i="4"/>
  <c r="M12" i="4"/>
  <c r="M14" i="4" s="1"/>
  <c r="O10" i="4" l="1"/>
  <c r="N12" i="4"/>
  <c r="N14" i="4" s="1"/>
  <c r="O12" i="4" l="1"/>
  <c r="O14" i="4" s="1"/>
  <c r="P10" i="4"/>
  <c r="P12" i="4" l="1"/>
  <c r="Q10" i="4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F68" i="3"/>
  <c r="F69" i="3" s="1"/>
  <c r="F67" i="3"/>
  <c r="F66" i="3"/>
  <c r="H57" i="3"/>
  <c r="E51" i="3"/>
  <c r="E47" i="3"/>
  <c r="E39" i="3"/>
  <c r="E31" i="3"/>
  <c r="E41" i="3" s="1"/>
  <c r="E49" i="3" s="1"/>
  <c r="E19" i="3"/>
  <c r="C19" i="3"/>
  <c r="E18" i="3"/>
  <c r="E20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C18" i="3"/>
  <c r="E14" i="3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F69" i="2"/>
  <c r="F70" i="2" s="1"/>
  <c r="F71" i="2" s="1"/>
  <c r="F72" i="2" s="1"/>
  <c r="H60" i="2"/>
  <c r="E51" i="2"/>
  <c r="E47" i="2"/>
  <c r="E41" i="2"/>
  <c r="E49" i="2" s="1"/>
  <c r="E39" i="2"/>
  <c r="E31" i="2"/>
  <c r="E19" i="2"/>
  <c r="C19" i="2"/>
  <c r="E18" i="2"/>
  <c r="E20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C18" i="2"/>
  <c r="P14" i="4" l="1"/>
  <c r="R10" i="4"/>
  <c r="Q12" i="4"/>
  <c r="Q14" i="4" s="1"/>
  <c r="J69" i="3"/>
  <c r="L69" i="3" s="1"/>
  <c r="E69" i="3" s="1"/>
  <c r="E87" i="3" s="1"/>
  <c r="J64" i="3"/>
  <c r="L64" i="3" s="1"/>
  <c r="E64" i="3" s="1"/>
  <c r="E82" i="3" s="1"/>
  <c r="J62" i="3"/>
  <c r="L62" i="3" s="1"/>
  <c r="E62" i="3" s="1"/>
  <c r="E80" i="3" s="1"/>
  <c r="J60" i="3"/>
  <c r="L60" i="3" s="1"/>
  <c r="E60" i="3" s="1"/>
  <c r="E78" i="3" s="1"/>
  <c r="J58" i="3"/>
  <c r="L58" i="3" s="1"/>
  <c r="E58" i="3" s="1"/>
  <c r="E76" i="3" s="1"/>
  <c r="J54" i="3"/>
  <c r="L54" i="3" s="1"/>
  <c r="E54" i="3" s="1"/>
  <c r="E72" i="3" s="1"/>
  <c r="J65" i="3"/>
  <c r="L65" i="3" s="1"/>
  <c r="E65" i="3" s="1"/>
  <c r="E83" i="3" s="1"/>
  <c r="J63" i="3"/>
  <c r="L63" i="3" s="1"/>
  <c r="E63" i="3" s="1"/>
  <c r="E81" i="3" s="1"/>
  <c r="J61" i="3"/>
  <c r="L61" i="3" s="1"/>
  <c r="E61" i="3" s="1"/>
  <c r="E79" i="3" s="1"/>
  <c r="J59" i="3"/>
  <c r="L59" i="3" s="1"/>
  <c r="E59" i="3" s="1"/>
  <c r="E77" i="3" s="1"/>
  <c r="J57" i="3"/>
  <c r="L57" i="3" s="1"/>
  <c r="E57" i="3" s="1"/>
  <c r="E75" i="3" s="1"/>
  <c r="J68" i="3"/>
  <c r="L68" i="3" s="1"/>
  <c r="E68" i="3" s="1"/>
  <c r="J56" i="3"/>
  <c r="L56" i="3" s="1"/>
  <c r="E56" i="3" s="1"/>
  <c r="J66" i="3"/>
  <c r="L66" i="3" s="1"/>
  <c r="E66" i="3" s="1"/>
  <c r="E84" i="3" s="1"/>
  <c r="J67" i="3"/>
  <c r="L67" i="3" s="1"/>
  <c r="E67" i="3" s="1"/>
  <c r="E85" i="3" s="1"/>
  <c r="J55" i="3"/>
  <c r="L55" i="3" s="1"/>
  <c r="E55" i="3" s="1"/>
  <c r="E73" i="3" s="1"/>
  <c r="J70" i="2"/>
  <c r="L70" i="2" s="1"/>
  <c r="E70" i="2" s="1"/>
  <c r="J66" i="2"/>
  <c r="L66" i="2" s="1"/>
  <c r="E66" i="2" s="1"/>
  <c r="E87" i="2" s="1"/>
  <c r="J60" i="2"/>
  <c r="L60" i="2" s="1"/>
  <c r="E60" i="2" s="1"/>
  <c r="E81" i="2" s="1"/>
  <c r="J58" i="2"/>
  <c r="L58" i="2" s="1"/>
  <c r="E58" i="2" s="1"/>
  <c r="E79" i="2" s="1"/>
  <c r="J64" i="2"/>
  <c r="L64" i="2" s="1"/>
  <c r="E64" i="2" s="1"/>
  <c r="E85" i="2" s="1"/>
  <c r="J62" i="2"/>
  <c r="L62" i="2" s="1"/>
  <c r="E62" i="2" s="1"/>
  <c r="J54" i="2"/>
  <c r="L54" i="2" s="1"/>
  <c r="E54" i="2" s="1"/>
  <c r="E75" i="2" s="1"/>
  <c r="J59" i="2"/>
  <c r="L59" i="2" s="1"/>
  <c r="E59" i="2" s="1"/>
  <c r="E80" i="2" s="1"/>
  <c r="J68" i="2"/>
  <c r="L68" i="2" s="1"/>
  <c r="E68" i="2" s="1"/>
  <c r="E89" i="2" s="1"/>
  <c r="J71" i="2"/>
  <c r="L71" i="2" s="1"/>
  <c r="E71" i="2" s="1"/>
  <c r="J56" i="2"/>
  <c r="L56" i="2" s="1"/>
  <c r="E56" i="2" s="1"/>
  <c r="E77" i="2" s="1"/>
  <c r="J69" i="2"/>
  <c r="L69" i="2" s="1"/>
  <c r="E69" i="2" s="1"/>
  <c r="E90" i="2" s="1"/>
  <c r="J72" i="2"/>
  <c r="L72" i="2" s="1"/>
  <c r="E72" i="2" s="1"/>
  <c r="E93" i="2" s="1"/>
  <c r="J67" i="2"/>
  <c r="L67" i="2" s="1"/>
  <c r="E67" i="2" s="1"/>
  <c r="J63" i="2"/>
  <c r="L63" i="2" s="1"/>
  <c r="E63" i="2" s="1"/>
  <c r="E84" i="2" s="1"/>
  <c r="J61" i="2"/>
  <c r="L61" i="2" s="1"/>
  <c r="E61" i="2" s="1"/>
  <c r="E82" i="2" s="1"/>
  <c r="J55" i="2"/>
  <c r="L55" i="2" s="1"/>
  <c r="E55" i="2" s="1"/>
  <c r="J65" i="2"/>
  <c r="L65" i="2" s="1"/>
  <c r="E65" i="2" s="1"/>
  <c r="E86" i="2" s="1"/>
  <c r="J57" i="2"/>
  <c r="L57" i="2" s="1"/>
  <c r="E57" i="2" s="1"/>
  <c r="E78" i="2" s="1"/>
  <c r="E86" i="3"/>
  <c r="E92" i="2"/>
  <c r="E83" i="2"/>
  <c r="E91" i="2"/>
  <c r="E76" i="2"/>
  <c r="E88" i="2"/>
  <c r="E74" i="3"/>
  <c r="C2" i="1" l="1"/>
  <c r="B2" i="1"/>
  <c r="J2" i="1"/>
  <c r="E7" i="1" s="1"/>
  <c r="K2" i="1"/>
  <c r="F7" i="1" s="1"/>
  <c r="G2" i="1"/>
  <c r="B7" i="1" s="1"/>
  <c r="M2" i="1"/>
  <c r="F2" i="1"/>
  <c r="D2" i="1"/>
  <c r="H2" i="1"/>
  <c r="C7" i="1" s="1"/>
  <c r="I2" i="1"/>
  <c r="L2" i="1"/>
  <c r="G7" i="1" s="1"/>
  <c r="N2" i="1"/>
  <c r="E2" i="1"/>
  <c r="R12" i="4"/>
  <c r="S10" i="4"/>
  <c r="R14" i="4" l="1"/>
  <c r="S14" i="4" s="1"/>
  <c r="S12" i="4"/>
  <c r="D7" i="1"/>
  <c r="H7" i="1"/>
</calcChain>
</file>

<file path=xl/sharedStrings.xml><?xml version="1.0" encoding="utf-8"?>
<sst xmlns="http://schemas.openxmlformats.org/spreadsheetml/2006/main" count="149" uniqueCount="81">
  <si>
    <t>Source</t>
  </si>
  <si>
    <t>Legacy Utilities Combined ICM Based Estimate of Capex in Rates</t>
  </si>
  <si>
    <t>Legacy Utilities Combined ICM Based Estimate of Capex in Rates vs Actual Capital Spend 2020-2026</t>
  </si>
  <si>
    <t>Actual Elexicon Capital Spend</t>
  </si>
  <si>
    <t>Variance</t>
  </si>
  <si>
    <t>NOTES and SOURCES</t>
  </si>
  <si>
    <t>1. Basis for Growth Factor for WRZ is the 2025 OEB ACM/ICM Excel Workbook.</t>
  </si>
  <si>
    <t>2. WRZ ICM Threshold Actual PC2025 Worksheet is extracted from 2025 OEB ACM/ICM Excel Workbook for VRZ Rate Zone. (i.e. Tab 8 Threshold Test)</t>
  </si>
  <si>
    <t>No Input Required.</t>
  </si>
  <si>
    <t>Final Materiality Threshold Calculation</t>
  </si>
  <si>
    <t>Cost of Service Rebasing Year</t>
  </si>
  <si>
    <t>Price Cap IR Year in which Application is made</t>
  </si>
  <si>
    <t>Price Cap Index</t>
  </si>
  <si>
    <t>N/A</t>
  </si>
  <si>
    <t>Growth Factor Calculation</t>
  </si>
  <si>
    <t>Growth Factor</t>
  </si>
  <si>
    <t>Dead Band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</si>
  <si>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</si>
  <si>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</si>
  <si>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</si>
  <si>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</si>
  <si>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</si>
  <si>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</si>
  <si>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</si>
  <si>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</si>
  <si>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</si>
  <si>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</si>
  <si>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</si>
  <si>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</si>
  <si>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</si>
  <si>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</si>
  <si>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</si>
  <si>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</si>
  <si>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</si>
  <si>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</si>
  <si>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</si>
  <si>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Rate Base</t>
  </si>
  <si>
    <t>Threshold Value (%) = 1 +(A * B) + 10%</t>
  </si>
  <si>
    <t>Depreciation</t>
  </si>
  <si>
    <t>Threshold Value (varies by Price Cap IR Year subsequent to CoS rebasing)</t>
  </si>
  <si>
    <t>Actual Annual Price Cap Index</t>
  </si>
  <si>
    <t>A</t>
  </si>
  <si>
    <t>B</t>
  </si>
  <si>
    <t xml:space="preserve">No-Dead Band Threshold Value (%) = 1 + (A*B) </t>
  </si>
  <si>
    <t xml:space="preserve">    Price Cap IR Year 2012</t>
  </si>
  <si>
    <t xml:space="preserve">    Price Cap IR Year 2013</t>
  </si>
  <si>
    <t xml:space="preserve">    Price Cap IR Year 2014</t>
  </si>
  <si>
    <t xml:space="preserve">    Price Cap IR Year 2015</t>
  </si>
  <si>
    <t xml:space="preserve">    Price Cap IR Year 2016</t>
  </si>
  <si>
    <t>Geometric Mean 
(2012 to 2026)</t>
  </si>
  <si>
    <t xml:space="preserve">    Price Cap IR Year 2017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</si>
  <si>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</si>
  <si>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</si>
  <si>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</si>
  <si>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</si>
  <si>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</si>
  <si>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</si>
  <si>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</si>
  <si>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 xml:space="preserve">    Price Cap IR Year 2025</t>
  </si>
  <si>
    <t xml:space="preserve">    Price Cap IR Year 2026</t>
  </si>
  <si>
    <t xml:space="preserve">    Price Cap IR Year 2027</t>
  </si>
  <si>
    <t xml:space="preserve">    Price Cap IR Year 2028</t>
  </si>
  <si>
    <t xml:space="preserve">    Price Cap IR Year 2029</t>
  </si>
  <si>
    <t xml:space="preserve">    Price Cap IR Year 2030</t>
  </si>
  <si>
    <t>Threshold CAPEX</t>
  </si>
  <si>
    <t>Note 1:</t>
  </si>
  <si>
    <r>
      <t xml:space="preserve">The growth factor </t>
    </r>
    <r>
      <rPr>
        <i/>
        <sz val="12"/>
        <rFont val="Times New Roman"/>
        <family val="1"/>
      </rPr>
      <t>g</t>
    </r>
    <r>
      <rPr>
        <sz val="12"/>
        <rFont val="Arial"/>
        <family val="2"/>
      </rPr>
      <t xml:space="preserve"> is annualized, depending on the number of years between the numerator and denominator for the calculation. Typically, for ACM review in a cost of service and in the fourth year of Price Cap IR, the ratio is divided by 2 to annualize it. No division is normally required for the first three years under Price Cap IR.</t>
    </r>
  </si>
  <si>
    <t>1. Basis for Growth Factor for VRZ is the 2025 OEB ACM/ICM Excel Workbook.</t>
  </si>
  <si>
    <t>2. VRZ ICM Threshold Actual PC2025 Worksheet is extracted from 2025 OEB ACM/ICM Excel Workbook for VRZ Rate Zone. (i.e. Tab 8 Threshold Test)</t>
  </si>
  <si>
    <t xml:space="preserve"> $                                     -  </t>
  </si>
  <si>
    <t>Geometric Mean 
(2015 to 2026)</t>
  </si>
  <si>
    <t>PCI WRZ</t>
  </si>
  <si>
    <t>PCI VRZ</t>
  </si>
  <si>
    <t>Growth WRZ</t>
  </si>
  <si>
    <t>Growth VRZ</t>
  </si>
  <si>
    <t>Legacy Utilities Combined Last COS CRR Escalated by PCI</t>
  </si>
  <si>
    <t>Total 2020-2026</t>
  </si>
  <si>
    <t xml:space="preserve">Legacy Utilities Combined ICM Based Estimate of Capex in Rates from Last COS Escalated by PCI vs Actual Capital Spend </t>
  </si>
  <si>
    <t>Part C , ii Calculation</t>
  </si>
  <si>
    <t>Whitby Rate Zone 2010 Capital Revenue Rqmt Escalated by PCI</t>
  </si>
  <si>
    <t>Veridian Rate Zone 2014 Capital Revenue Rqmt Escalated by 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</si>
</sst>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_-&quot;$&quot;* #,##0_-;\-&quot;$&quot;* #,##0_-;_-&quot;$&quot;* &quot;-&quot;??_-;_-@_-"/>
    <numFmt numFmtId="168" formatCode="0.000%"/>
    <numFmt numFmtId="169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B2C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/>
    <xf numFmtId="0" fontId="4" fillId="0" borderId="0" xfId="3" applyProtection="1">
      <protection locked="0"/>
    </xf>
    <xf numFmtId="0" fontId="5" fillId="0" borderId="0" xfId="3" applyFont="1"/>
    <xf numFmtId="0" fontId="6" fillId="0" borderId="0" xfId="3" applyFont="1"/>
    <xf numFmtId="0" fontId="7" fillId="0" borderId="0" xfId="3" applyFont="1" applyAlignment="1">
      <alignment horizontal="left" indent="1"/>
    </xf>
    <xf numFmtId="0" fontId="9" fillId="0" borderId="0" xfId="3" applyFont="1"/>
    <xf numFmtId="0" fontId="7" fillId="0" borderId="0" xfId="3" applyFont="1"/>
    <xf numFmtId="0" fontId="7" fillId="4" borderId="0" xfId="3" applyFont="1" applyFill="1" applyAlignment="1">
      <alignment horizontal="center"/>
    </xf>
    <xf numFmtId="0" fontId="4" fillId="4" borderId="0" xfId="3" applyFill="1"/>
    <xf numFmtId="0" fontId="7" fillId="5" borderId="0" xfId="3" applyFont="1" applyFill="1"/>
    <xf numFmtId="0" fontId="4" fillId="5" borderId="0" xfId="3" applyFill="1"/>
    <xf numFmtId="10" fontId="7" fillId="5" borderId="0" xfId="3" applyNumberFormat="1" applyFont="1" applyFill="1" applyAlignment="1">
      <alignment horizontal="center"/>
    </xf>
    <xf numFmtId="0" fontId="10" fillId="0" borderId="0" xfId="3" applyFont="1" applyAlignment="1">
      <alignment horizontal="left" vertical="center" wrapText="1" indent="3"/>
    </xf>
    <xf numFmtId="166" fontId="10" fillId="4" borderId="0" xfId="4" applyNumberFormat="1" applyFont="1" applyFill="1" applyAlignment="1" applyProtection="1">
      <alignment horizontal="center"/>
    </xf>
    <xf numFmtId="9" fontId="7" fillId="5" borderId="0" xfId="5" applyFont="1" applyFill="1" applyAlignment="1" applyProtection="1">
      <alignment horizontal="center"/>
    </xf>
    <xf numFmtId="167" fontId="11" fillId="4" borderId="0" xfId="6" applyNumberFormat="1" applyFont="1" applyFill="1" applyProtection="1"/>
    <xf numFmtId="0" fontId="4" fillId="0" borderId="0" xfId="3" applyAlignment="1">
      <alignment horizontal="left" indent="1"/>
    </xf>
    <xf numFmtId="167" fontId="11" fillId="4" borderId="3" xfId="6" applyNumberFormat="1" applyFont="1" applyFill="1" applyBorder="1" applyProtection="1"/>
    <xf numFmtId="0" fontId="4" fillId="0" borderId="0" xfId="3" applyAlignment="1">
      <alignment horizontal="left" indent="2"/>
    </xf>
    <xf numFmtId="9" fontId="11" fillId="4" borderId="0" xfId="5" applyFont="1" applyFill="1" applyAlignment="1" applyProtection="1">
      <alignment horizontal="right"/>
    </xf>
    <xf numFmtId="167" fontId="7" fillId="4" borderId="4" xfId="6" applyNumberFormat="1" applyFont="1" applyFill="1" applyBorder="1" applyProtection="1"/>
    <xf numFmtId="0" fontId="7" fillId="0" borderId="0" xfId="3" applyFont="1" applyAlignment="1">
      <alignment horizontal="right"/>
    </xf>
    <xf numFmtId="167" fontId="7" fillId="4" borderId="0" xfId="6" applyNumberFormat="1" applyFont="1" applyFill="1" applyProtection="1"/>
    <xf numFmtId="0" fontId="4" fillId="0" borderId="0" xfId="3" applyAlignment="1">
      <alignment wrapText="1"/>
    </xf>
    <xf numFmtId="9" fontId="7" fillId="4" borderId="1" xfId="2" applyFont="1" applyFill="1" applyBorder="1" applyAlignment="1" applyProtection="1">
      <alignment horizontal="right"/>
    </xf>
    <xf numFmtId="0" fontId="7" fillId="0" borderId="1" xfId="3" applyFont="1" applyBorder="1" applyAlignment="1">
      <alignment horizontal="center" wrapText="1"/>
    </xf>
    <xf numFmtId="0" fontId="7" fillId="6" borderId="1" xfId="3" applyFont="1" applyFill="1" applyBorder="1" applyAlignment="1">
      <alignment horizontal="center"/>
    </xf>
    <xf numFmtId="0" fontId="12" fillId="0" borderId="0" xfId="3" applyFont="1"/>
    <xf numFmtId="10" fontId="7" fillId="4" borderId="1" xfId="2" applyNumberFormat="1" applyFont="1" applyFill="1" applyBorder="1" applyAlignment="1" applyProtection="1">
      <alignment horizontal="right"/>
    </xf>
    <xf numFmtId="0" fontId="4" fillId="6" borderId="1" xfId="3" applyFill="1" applyBorder="1"/>
    <xf numFmtId="9" fontId="4" fillId="6" borderId="1" xfId="2" applyFont="1" applyFill="1" applyBorder="1" applyAlignment="1" applyProtection="1">
      <alignment horizontal="right"/>
    </xf>
    <xf numFmtId="10" fontId="4" fillId="6" borderId="1" xfId="2" applyNumberFormat="1" applyFont="1" applyFill="1" applyBorder="1" applyAlignment="1" applyProtection="1">
      <alignment horizontal="right"/>
    </xf>
    <xf numFmtId="168" fontId="4" fillId="6" borderId="1" xfId="2" applyNumberFormat="1" applyFont="1" applyFill="1" applyBorder="1" applyAlignment="1" applyProtection="1">
      <alignment horizontal="right"/>
    </xf>
    <xf numFmtId="10" fontId="7" fillId="0" borderId="6" xfId="2" applyNumberFormat="1" applyFont="1" applyBorder="1" applyAlignment="1">
      <alignment horizontal="center"/>
    </xf>
    <xf numFmtId="167" fontId="11" fillId="4" borderId="7" xfId="6" applyNumberFormat="1" applyFont="1" applyFill="1" applyBorder="1" applyProtection="1"/>
    <xf numFmtId="167" fontId="13" fillId="4" borderId="1" xfId="6" applyNumberFormat="1" applyFont="1" applyFill="1" applyBorder="1" applyProtection="1"/>
    <xf numFmtId="164" fontId="4" fillId="0" borderId="0" xfId="7" applyFont="1"/>
    <xf numFmtId="0" fontId="4" fillId="6" borderId="0" xfId="3" applyFill="1"/>
    <xf numFmtId="167" fontId="13" fillId="6" borderId="1" xfId="6" applyNumberFormat="1" applyFont="1" applyFill="1" applyBorder="1" applyProtection="1"/>
    <xf numFmtId="164" fontId="4" fillId="0" borderId="0" xfId="7" applyFont="1" applyFill="1"/>
    <xf numFmtId="164" fontId="4" fillId="0" borderId="0" xfId="3" applyNumberFormat="1"/>
    <xf numFmtId="0" fontId="4" fillId="7" borderId="0" xfId="3" applyFill="1"/>
    <xf numFmtId="167" fontId="13" fillId="7" borderId="1" xfId="6" applyNumberFormat="1" applyFont="1" applyFill="1" applyBorder="1" applyProtection="1"/>
    <xf numFmtId="0" fontId="14" fillId="0" borderId="0" xfId="3" applyFont="1" applyAlignment="1">
      <alignment vertical="top"/>
    </xf>
    <xf numFmtId="169" fontId="11" fillId="4" borderId="0" xfId="5" applyNumberFormat="1" applyFont="1" applyFill="1" applyAlignment="1" applyProtection="1">
      <alignment horizontal="right"/>
    </xf>
    <xf numFmtId="10" fontId="7" fillId="6" borderId="1" xfId="2" applyNumberFormat="1" applyFont="1" applyFill="1" applyBorder="1" applyAlignment="1" applyProtection="1">
      <alignment horizontal="right"/>
    </xf>
    <xf numFmtId="10" fontId="0" fillId="0" borderId="1" xfId="2" applyNumberFormat="1" applyFont="1" applyBorder="1" applyAlignment="1">
      <alignment horizontal="center"/>
    </xf>
    <xf numFmtId="0" fontId="2" fillId="0" borderId="0" xfId="0" applyFont="1"/>
    <xf numFmtId="10" fontId="0" fillId="0" borderId="10" xfId="2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/>
    <xf numFmtId="0" fontId="18" fillId="3" borderId="8" xfId="0" applyFont="1" applyFill="1" applyBorder="1" applyAlignment="1">
      <alignment horizontal="left"/>
    </xf>
    <xf numFmtId="167" fontId="18" fillId="3" borderId="1" xfId="1" applyNumberFormat="1" applyFont="1" applyFill="1" applyBorder="1" applyAlignment="1">
      <alignment horizontal="left"/>
    </xf>
    <xf numFmtId="167" fontId="18" fillId="3" borderId="1" xfId="0" applyNumberFormat="1" applyFont="1" applyFill="1" applyBorder="1" applyAlignment="1">
      <alignment horizontal="left"/>
    </xf>
    <xf numFmtId="167" fontId="18" fillId="3" borderId="10" xfId="0" applyNumberFormat="1" applyFont="1" applyFill="1" applyBorder="1" applyAlignment="1">
      <alignment horizontal="left"/>
    </xf>
    <xf numFmtId="167" fontId="0" fillId="0" borderId="1" xfId="0" applyNumberFormat="1" applyBorder="1"/>
    <xf numFmtId="0" fontId="18" fillId="3" borderId="1" xfId="0" applyFont="1" applyFill="1" applyBorder="1" applyAlignment="1">
      <alignment horizontal="left"/>
    </xf>
    <xf numFmtId="0" fontId="2" fillId="3" borderId="8" xfId="0" applyFont="1" applyFill="1" applyBorder="1"/>
    <xf numFmtId="167" fontId="2" fillId="3" borderId="1" xfId="0" applyNumberFormat="1" applyFont="1" applyFill="1" applyBorder="1"/>
    <xf numFmtId="167" fontId="2" fillId="3" borderId="10" xfId="0" applyNumberFormat="1" applyFont="1" applyFill="1" applyBorder="1"/>
    <xf numFmtId="167" fontId="2" fillId="0" borderId="1" xfId="0" applyNumberFormat="1" applyFont="1" applyBorder="1"/>
    <xf numFmtId="165" fontId="19" fillId="0" borderId="1" xfId="0" applyNumberFormat="1" applyFont="1" applyBorder="1"/>
    <xf numFmtId="165" fontId="19" fillId="0" borderId="10" xfId="0" applyNumberFormat="1" applyFont="1" applyBorder="1"/>
    <xf numFmtId="165" fontId="0" fillId="0" borderId="1" xfId="0" applyNumberFormat="1" applyBorder="1"/>
    <xf numFmtId="165" fontId="0" fillId="0" borderId="10" xfId="0" applyNumberFormat="1" applyBorder="1"/>
    <xf numFmtId="165" fontId="0" fillId="0" borderId="1" xfId="1" applyNumberFormat="1" applyFont="1" applyBorder="1"/>
    <xf numFmtId="0" fontId="20" fillId="0" borderId="2" xfId="0" applyFont="1" applyBorder="1"/>
    <xf numFmtId="2" fontId="0" fillId="0" borderId="0" xfId="0" applyNumberFormat="1"/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7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/>
    </xf>
    <xf numFmtId="0" fontId="4" fillId="0" borderId="0" xfId="3" applyAlignment="1">
      <alignment horizontal="left" wrapText="1"/>
    </xf>
  </cellXfs>
  <cellStyles count="8">
    <cellStyle name="Currency" xfId="1" builtinId="4"/>
    <cellStyle name="Currency 2" xfId="4" xr:uid="{16581FF3-ADDF-41DC-A1CF-5C117B2DE119}"/>
    <cellStyle name="Currency 3" xfId="6" xr:uid="{A394C13A-064A-4946-9862-7916BE1C7309}"/>
    <cellStyle name="Currency 4" xfId="7" xr:uid="{2A1C857E-29BB-49A1-9519-3EF489F0D3CD}"/>
    <cellStyle name="Normal" xfId="0" builtinId="0"/>
    <cellStyle name="Normal 6" xfId="3" xr:uid="{BA88E19C-C5B5-43E5-BC19-1D64FA7ADF2C}"/>
    <cellStyle name="Percent" xfId="2" builtinId="5"/>
    <cellStyle name="Percent 4" xfId="5" xr:uid="{117055C9-70FA-4CA0-A395-DC5A979D5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Elexicon Actual Capex Spend Compared to Estimates of Available Capital Based On the OEB ICM Model ($M)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'CCC-4-b'!$A$7</c:f>
              <c:strCache>
                <c:ptCount val="1"/>
                <c:pt idx="0">
                  <c:v>Legacy Utilities Combined ICM Based Estimate of Capex in Rates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'[2]Capital Summary'!$B$6:$H$6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'CCC-4-b'!$B$7:$H$7</c:f>
              <c:numCache>
                <c:formatCode>_("$"* #,##0_);_("$"* \(#,##0\);_("$"* "-"??_);_(@_)</c:formatCode>
                <c:ptCount val="7"/>
                <c:pt idx="0">
                  <c:v>24237757.499884341</c:v>
                </c:pt>
                <c:pt idx="1">
                  <c:v>25156499.454508983</c:v>
                </c:pt>
                <c:pt idx="2">
                  <c:v>29487172.919540249</c:v>
                </c:pt>
                <c:pt idx="3">
                  <c:v>31826180.495561719</c:v>
                </c:pt>
                <c:pt idx="4">
                  <c:v>36903190.625034481</c:v>
                </c:pt>
                <c:pt idx="5">
                  <c:v>32920449.780796751</c:v>
                </c:pt>
                <c:pt idx="6">
                  <c:v>29487172.919540249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AE5-474C-B162-D71AA0F5D103}"/>
            </c:ext>
          </c:extLst>
        </c:ser>
        <c:ser>
          <c:idx val="1"/>
          <c:order val="1"/>
          <c:tx>
            <c:strRef>
              <c:f>'[2]Capital Summary'!$A$8</c:f>
              <c:strCache>
                <c:ptCount val="1"/>
                <c:pt idx="0">
                  <c:v>Actual Elexicon Capital Spend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0-4374-A063-12DBE5F1C069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30-4374-A063-12DBE5F1C069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30-4374-A063-12DBE5F1C069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30-4374-A063-12DBE5F1C06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30-4374-A063-12DBE5F1C069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30-4374-A063-12DBE5F1C06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30-4374-A063-12DBE5F1C069}"/>
              </c:ext>
            </c:extLst>
          </c:dPt>
          <c:cat>
            <c:numRef>
              <c:f>'[2]Capital Summary'!$B$6:$H$6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'[2]Capital Summary'!$B$8:$H$8</c:f>
              <c:numCache>
                <c:formatCode>General</c:formatCode>
                <c:ptCount val="7"/>
                <c:pt idx="0">
                  <c:v>35190386.211000003</c:v>
                </c:pt>
                <c:pt idx="1">
                  <c:v>53425261.409999996</c:v>
                </c:pt>
                <c:pt idx="2">
                  <c:v>78409172.780000001</c:v>
                </c:pt>
                <c:pt idx="3">
                  <c:v>52545343.770000003</c:v>
                </c:pt>
                <c:pt idx="4">
                  <c:v>68874028.299999997</c:v>
                </c:pt>
                <c:pt idx="5">
                  <c:v>59751811</c:v>
                </c:pt>
                <c:pt idx="6">
                  <c:v>77199087.896599993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AE5-474C-B162-D71AA0F5D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063328"/>
        <c:axId val="647064768"/>
        <c:extLst/>
      </c:lineChart>
      <c:catAx>
        <c:axId val="6470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64768"/>
        <c:crosses val="autoZero"/>
        <c:auto val="1"/>
        <c:lblAlgn val="ctr"/>
        <c:lblOffset val="100"/>
        <c:noMultiLvlLbl val="0"/>
      </c:catAx>
      <c:valAx>
        <c:axId val="64706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633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392E8D"/>
      </a:solidFill>
      <a:round/>
    </a:ln>
    <a:effectLst/>
  </c:spPr>
  <c:txPr>
    <a:bodyPr/>
    <a:lstStyle/>
    <a:p>
      <a:pPr>
        <a:defRPr>
          <a:latin typeface="Arial Nova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3606800</xdr:colOff>
      <xdr:row>17</xdr:row>
      <xdr:rowOff>190499</xdr:rowOff>
    </xdr:from>
    <xdr:to>
      <xdr:col>6</xdr:col>
      <xdr:colOff>368300</xdr:colOff>
      <xdr:row>38</xdr:row>
      <xdr:rowOff>127000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1CACB061-D02C-4E9A-AC2D-19AC022D4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87457</xdr:rowOff>
    </xdr:from>
    <xdr:to>
      <xdr:col>6</xdr:col>
      <xdr:colOff>0</xdr:colOff>
      <xdr:row>6</xdr:row>
      <xdr:rowOff>112567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F40DF2-ECF3-4329-A1D8-9E02E865B65D}"/>
            </a:ext>
          </a:extLst>
        </xdr:cNvPr>
        <xdr:cNvGrpSpPr/>
      </xdr:nvGrpSpPr>
      <xdr:grpSpPr>
        <a:xfrm>
          <a:off x="0" y="87457"/>
          <a:ext cx="8458200" cy="1749135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8908432-C591-63AC-2690-7A56BA50AC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437CFFF-0F75-6B79-358B-00570EE3DB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66883FD-EDF8-759F-F12C-1B5A9C669CE7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5A6342D-44D7-40D6-BB72-9A08A3777319}"/>
            </a:ext>
          </a:extLst>
        </xdr:cNvPr>
        <xdr:cNvSpPr/>
      </xdr:nvSpPr>
      <xdr:spPr>
        <a:xfrm>
          <a:off x="95250" y="352425"/>
          <a:ext cx="8366545" cy="11811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ED81682B-858F-4CCB-88BC-B41D2B1F0FB5}"/>
            </a:ext>
          </a:extLst>
        </xdr:cNvPr>
        <xdr:cNvSpPr txBox="1"/>
      </xdr:nvSpPr>
      <xdr:spPr>
        <a:xfrm>
          <a:off x="114300" y="1438275"/>
          <a:ext cx="8343900" cy="447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B7C4DE1-50A3-4A78-8563-6BE39BFDF4FE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B7C4DE1-50A3-4A78-8563-6BE39BFDF4FE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A67522C-8AB9-4EA7-BC07-DEFB5D4F5F01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A67522C-8AB9-4EA7-BC07-DEFB5D4F5F01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7267F6E-9BC9-46E4-863E-010ED9D4E80B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7267F6E-9BC9-46E4-863E-010ED9D4E80B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F448E64-A769-4F0C-9606-CD12BD60D27B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F448E64-A769-4F0C-9606-CD12BD60D27B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9DB3C41-4A6C-4047-8D80-197A1160041B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9DB3C41-4A6C-4047-8D80-197A1160041B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17829FE-11FE-4829-8961-057851421793}"/>
                </a:ext>
              </a:extLst>
            </xdr:cNvPr>
            <xdr:cNvSpPr txBox="1"/>
          </xdr:nvSpPr>
          <xdr:spPr>
            <a:xfrm>
              <a:off x="7415212" y="1555432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17829FE-11FE-4829-8961-057851421793}"/>
                </a:ext>
              </a:extLst>
            </xdr:cNvPr>
            <xdr:cNvSpPr txBox="1"/>
          </xdr:nvSpPr>
          <xdr:spPr>
            <a:xfrm>
              <a:off x="7415212" y="1555432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485D9C-AA72-4E8A-A7E8-FCA3B27A6E60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485D9C-AA72-4E8A-A7E8-FCA3B27A6E60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oneCellAnchor>
    <xdr:from>
      <xdr:col>7</xdr:col>
      <xdr:colOff>990600</xdr:colOff>
      <xdr:row>45</xdr:row>
      <xdr:rowOff>19050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F422FC9-8D1A-4E33-BD08-FACB791F9BBF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F422FC9-8D1A-4E33-BD08-FACB791F9BBF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DDC607-99E1-4E62-B61B-130C588AD1AB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B1C4925-4C56-1171-C7C0-6D7A124635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7C3D1D6-ED70-7B67-5F0A-A4B6EE3A1E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F282263-9B0C-18FC-6543-C32EDA5D99E8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28236E-F04E-4077-AC68-B8A06208F224}"/>
            </a:ext>
          </a:extLst>
        </xdr:cNvPr>
        <xdr:cNvSpPr/>
      </xdr:nvSpPr>
      <xdr:spPr>
        <a:xfrm>
          <a:off x="95250" y="352425"/>
          <a:ext cx="8366545" cy="11811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4922A853-F732-4F90-A41C-2BB468E3BB6E}"/>
            </a:ext>
          </a:extLst>
        </xdr:cNvPr>
        <xdr:cNvSpPr txBox="1"/>
      </xdr:nvSpPr>
      <xdr:spPr>
        <a:xfrm>
          <a:off x="114300" y="1438275"/>
          <a:ext cx="8343900" cy="447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8F6778A-C622-4E95-ACC9-AB9E7948B461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8F6778A-C622-4E95-ACC9-AB9E7948B461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2AA5901-4888-4EA6-AE2C-3C39FD1BC83E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2AA5901-4888-4EA6-AE2C-3C39FD1BC83E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9FBF88E-1E62-4675-B997-54DC134D62E0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9FBF88E-1E62-4675-B997-54DC134D62E0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4B81831-19F1-4444-89FA-6946DF8D46D0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4B81831-19F1-4444-89FA-6946DF8D46D0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B697B1D-E788-454B-B43F-1A17C43AC4C8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B697B1D-E788-454B-B43F-1A17C43AC4C8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69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B5A663FB-1FD7-4077-AF60-3B7A197875BC}"/>
                </a:ext>
              </a:extLst>
            </xdr:cNvPr>
            <xdr:cNvSpPr txBox="1"/>
          </xdr:nvSpPr>
          <xdr:spPr>
            <a:xfrm>
              <a:off x="7415212" y="1495425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B5A663FB-1FD7-4077-AF60-3B7A197875BC}"/>
                </a:ext>
              </a:extLst>
            </xdr:cNvPr>
            <xdr:cNvSpPr txBox="1"/>
          </xdr:nvSpPr>
          <xdr:spPr>
            <a:xfrm>
              <a:off x="7415212" y="1495425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4CC55D3A-22A7-447A-AC6D-E66B6F0300A2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4CC55D3A-22A7-447A-AC6D-E66B6F0300A2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oneCellAnchor>
    <xdr:from>
      <xdr:col>7</xdr:col>
      <xdr:colOff>990600</xdr:colOff>
      <xdr:row>45</xdr:row>
      <xdr:rowOff>19050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333F2E3-BE5D-4C54-A78C-468296EB2BBF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333F2E3-BE5D-4C54-A78C-468296EB2BBF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s/Fera7143/AppData/Local/Microsoft/Windows/INetCache/Content.Outlook/C9WCLIRI/2024%20Capital%20EWP%20Re-Forecast%20Aug%208%202024.xlsx" TargetMode="External"/><Relationship Id="rId2" Type="http://schemas.openxmlformats.org/officeDocument/2006/relationships/externalLinkPath" Target="file:///C:\Users\Fera7143\AppData\Local\Microsoft\Windows\INetCache\Content.Outlook\C9WCLIRI\2024%20Capital%20EWP%20Re-Forecast%20Aug%208%202024.xlsx" TargetMode="External"/><Relationship Id="rId1" Type="http://schemas.openxmlformats.org/officeDocument/2006/relationships/externalLinkPath" Target="/Users/Fera7143/AppData/Local/Microsoft/Windows/INetCache/Content.Outlook/C9WCLIRI/2024%20Capital%20EWP%20Re-Forecast%20Aug%208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\Downloads\Copy%20of%20Copy%20of%20Elexicon%20OMA%20and%20Capital%20Available%20Funding%20Calculation%2020260416F.xlsx" TargetMode="External"/><Relationship Id="rId1" Type="http://schemas.openxmlformats.org/officeDocument/2006/relationships/externalLinkPath" Target="Copy%20of%20Copy%20of%20Elexicon%20OMA%20and%20Capital%20Available%20Funding%20Calculation%2020260416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AndrewM\Business\3%20-%20Utilis%20Consulting\9%20-%20Consulting%20Work\9%20-%20Elexicon%20Energy\2027%20COS%20Application\2%20-%20Early%20Rebasing%20Evidence\4%20-%20Maximum%20Capital%20Calc%20from%20ICM%20Model\EE_WRZ%20WSG_2023_ACM_ICM_Model_20230717_3.7%25.xlsm" TargetMode="External"/><Relationship Id="rId2" Type="http://schemas.microsoft.com/office/2019/04/relationships/externalLinkLongPath" Target="/AndrewM/Business/3%20-%20Utilis%20Consulting/9%20-%20Consulting%20Work/9%20-%20Elexicon%20Energy/2027%20COS%20Application/2%20-%20Early%20Rebasing%20Evidence/4%20-%20Maximum%20Capital%20Calc%20from%20ICM%20Model/EE_WRZ%20WSG_2023_ACM_ICM_Model_20230717_3.7%25.xlsm?F13CA7C7" TargetMode="External"/><Relationship Id="rId1" Type="http://schemas.openxmlformats.org/officeDocument/2006/relationships/externalLinkPath" Target="file:///\\F13CA7C7\EE_WRZ%20WSG_2023_ACM_ICM_Model_20230717_3.7%25.xlsm" TargetMode="External"/><Relationship Id="rId4" Type="http://schemas.openxmlformats.org/officeDocument/2006/relationships/externalLinkPath" Target="../../../AndrewM/Business/3%20-%20Utilis%20Consulting/9%20-%20Consulting%20Work/9%20-%20Elexicon%20Energy/2027%20COS%20Application/2%20-%20Early%20Rebasing%20Evidence/4%20-%20Maximum%20Capital%20Calc%20from%20ICM%20Model/EE_WRZ%20WSG_2023_ACM_ICM_Model_20230717_3.7%25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AndrewM\Business\3%20-%20Utilis%20Consulting\9%20-%20Consulting%20Work\9%20-%20Elexicon%20Energy\2027%20COS%20Application\2%20-%20Early%20Rebasing%20Evidence\4%20-%20Maximum%20Capital%20Calc%20from%20ICM%20Model\EE_VRZ_2023_ACM_ICM_Model_20230717.xlsm" TargetMode="External"/><Relationship Id="rId2" Type="http://schemas.microsoft.com/office/2019/04/relationships/externalLinkLongPath" Target="/AndrewM/Business/3%20-%20Utilis%20Consulting/9%20-%20Consulting%20Work/9%20-%20Elexicon%20Energy/2027%20COS%20Application/2%20-%20Early%20Rebasing%20Evidence/4%20-%20Maximum%20Capital%20Calc%20from%20ICM%20Model/EE_VRZ_2023_ACM_ICM_Model_20230717.xlsm?F13CA7C7" TargetMode="External"/><Relationship Id="rId1" Type="http://schemas.openxmlformats.org/officeDocument/2006/relationships/externalLinkPath" Target="file:///\\F13CA7C7\EE_VRZ_2023_ACM_ICM_Model_20230717.xlsm" TargetMode="External"/><Relationship Id="rId4" Type="http://schemas.openxmlformats.org/officeDocument/2006/relationships/externalLinkPath" Target="../../../AndrewM/Business/3%20-%20Utilis%20Consulting/9%20-%20Consulting%20Work/9%20-%20Elexicon%20Energy/2027%20COS%20Application/2%20-%20Early%20Rebasing%20Evidence/4%20-%20Maximum%20Capital%20Calc%20from%20ICM%20Model/EE_VRZ_2023_ACM_ICM_Model_202307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4 EWP Rev. 1 (In Plan Stns)"/>
      <sheetName val="2024 EWP Rev. 1 (Hold Stns)"/>
      <sheetName val="2024 EWP Rev. 1 (Hold)"/>
      <sheetName val="2024 EWP Rev. 1 (In Plan)"/>
      <sheetName val="Assumptions"/>
      <sheetName val="EWP Summary"/>
      <sheetName val="2024 EWP Re-Forecast"/>
      <sheetName val="2024 ISA Summary"/>
      <sheetName val="2024 ISA Projects"/>
      <sheetName val="2024 Capex Summary"/>
      <sheetName val="2024 Capex Projects"/>
      <sheetName val="Attainment Preview"/>
      <sheetName val="Discretionary Projects"/>
      <sheetName val="Disc Projects (old)"/>
      <sheetName val="NI Extract"/>
      <sheetName val="Ken Design Dates Rev. 3"/>
      <sheetName val="Review-Investigate"/>
      <sheetName val="EWP Project Tracking"/>
      <sheetName val="EWP Rev. 0"/>
      <sheetName val="Jan Actuals"/>
      <sheetName val="Feb Actuals"/>
      <sheetName val="Other Projects-NI"/>
      <sheetName val="Mar Actuals"/>
      <sheetName val="Apr Actuals"/>
      <sheetName val="May Actuals"/>
      <sheetName val="June Actuals"/>
      <sheetName val="Vault Transforme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I6" t="str">
            <v>Ajax</v>
          </cell>
          <cell r="AJ6">
            <v>1400</v>
          </cell>
          <cell r="AM6" t="str">
            <v>Arnett, Brendan</v>
          </cell>
          <cell r="AN6" t="str">
            <v>Westmore</v>
          </cell>
        </row>
        <row r="7">
          <cell r="AI7" t="str">
            <v>Whitby</v>
          </cell>
          <cell r="AJ7">
            <v>3840</v>
          </cell>
          <cell r="AM7" t="str">
            <v>Neelands, Lindsay</v>
          </cell>
          <cell r="AN7" t="str">
            <v>Lowery, Chad</v>
          </cell>
        </row>
        <row r="8">
          <cell r="AI8" t="str">
            <v>Ajax</v>
          </cell>
          <cell r="AJ8">
            <v>6183.3017250000012</v>
          </cell>
          <cell r="AM8" t="str">
            <v>Multiple</v>
          </cell>
          <cell r="AN8" t="str">
            <v>Multiple</v>
          </cell>
        </row>
        <row r="9">
          <cell r="AI9" t="str">
            <v>Multiple</v>
          </cell>
          <cell r="AJ9">
            <v>8644.3509249999988</v>
          </cell>
          <cell r="AM9" t="str">
            <v>Multiple</v>
          </cell>
          <cell r="AN9" t="str">
            <v>Multiple</v>
          </cell>
        </row>
        <row r="10">
          <cell r="AI10" t="str">
            <v>Ajax</v>
          </cell>
          <cell r="AJ10">
            <v>705</v>
          </cell>
          <cell r="AM10" t="str">
            <v>Neelands, Lindsay</v>
          </cell>
          <cell r="AN10" t="str">
            <v>Peroff, Chris</v>
          </cell>
        </row>
        <row r="11">
          <cell r="AI11" t="str">
            <v>Belleville</v>
          </cell>
          <cell r="AJ11">
            <v>100</v>
          </cell>
          <cell r="AM11" t="str">
            <v>Neelands, Lindsay</v>
          </cell>
          <cell r="AN11" t="str">
            <v>O'Neil, Jeff</v>
          </cell>
        </row>
        <row r="12">
          <cell r="AI12" t="str">
            <v>Clarington</v>
          </cell>
          <cell r="AJ12">
            <v>66</v>
          </cell>
          <cell r="AM12" t="str">
            <v>Neelands, Lindsay</v>
          </cell>
          <cell r="AN12" t="str">
            <v>O'Neil, Jeff</v>
          </cell>
        </row>
        <row r="13">
          <cell r="AI13" t="str">
            <v>Gravenhurst</v>
          </cell>
          <cell r="AJ13">
            <v>16</v>
          </cell>
          <cell r="AM13" t="str">
            <v>Neelands, Lindsay</v>
          </cell>
          <cell r="AN13" t="str">
            <v>Neelands, Lindsay</v>
          </cell>
        </row>
        <row r="14">
          <cell r="AI14" t="str">
            <v>Brock</v>
          </cell>
          <cell r="AJ14">
            <v>18</v>
          </cell>
          <cell r="AM14" t="str">
            <v>Neelands, Lindsay</v>
          </cell>
          <cell r="AN14" t="str">
            <v>Neelands, Lindsay</v>
          </cell>
        </row>
        <row r="15">
          <cell r="AI15" t="str">
            <v>Whitby</v>
          </cell>
          <cell r="AJ15">
            <v>22</v>
          </cell>
          <cell r="AM15" t="str">
            <v>Neelands, Lindsay</v>
          </cell>
          <cell r="AN15" t="str">
            <v>Lowery, Chad</v>
          </cell>
        </row>
        <row r="16">
          <cell r="AI16" t="str">
            <v>Ajax</v>
          </cell>
          <cell r="AJ16">
            <v>0</v>
          </cell>
          <cell r="AM16" t="str">
            <v>Neelands, Lindsay</v>
          </cell>
          <cell r="AN16" t="str">
            <v>Unassigned</v>
          </cell>
        </row>
        <row r="17">
          <cell r="AI17" t="str">
            <v>Whitby</v>
          </cell>
          <cell r="AJ17">
            <v>0</v>
          </cell>
          <cell r="AM17" t="str">
            <v>Liu, Qing</v>
          </cell>
          <cell r="AN17" t="str">
            <v>Not Required</v>
          </cell>
        </row>
        <row r="18">
          <cell r="AI18" t="str">
            <v>Multiple</v>
          </cell>
          <cell r="AJ18">
            <v>3500</v>
          </cell>
          <cell r="AM18" t="str">
            <v>Neelands, Lindsay</v>
          </cell>
          <cell r="AN18" t="str">
            <v>Multiple</v>
          </cell>
        </row>
        <row r="19">
          <cell r="AI19" t="str">
            <v>Ajax</v>
          </cell>
          <cell r="AJ19">
            <v>0</v>
          </cell>
          <cell r="AM19" t="str">
            <v>Neelands, Lindsay</v>
          </cell>
          <cell r="AN19" t="str">
            <v>Not Required</v>
          </cell>
        </row>
        <row r="20">
          <cell r="AI20" t="str">
            <v>Ajax</v>
          </cell>
          <cell r="AJ20">
            <v>0</v>
          </cell>
          <cell r="AM20" t="str">
            <v>Cornelius, Neil</v>
          </cell>
          <cell r="AN20" t="str">
            <v>Loomans, Brian</v>
          </cell>
        </row>
        <row r="21">
          <cell r="AI21" t="str">
            <v>Ajax</v>
          </cell>
          <cell r="AJ21">
            <v>0</v>
          </cell>
          <cell r="AM21" t="str">
            <v>Cornelius, Neil</v>
          </cell>
          <cell r="AN21" t="str">
            <v>Loomans, Brian</v>
          </cell>
        </row>
        <row r="22">
          <cell r="AI22" t="str">
            <v>Brock</v>
          </cell>
          <cell r="AJ22">
            <v>0</v>
          </cell>
          <cell r="AM22" t="str">
            <v>Cornelius, Neil</v>
          </cell>
          <cell r="AN22" t="str">
            <v>Loomans, Brian</v>
          </cell>
        </row>
        <row r="23">
          <cell r="AI23" t="str">
            <v>Whitby</v>
          </cell>
          <cell r="AJ23">
            <v>0</v>
          </cell>
          <cell r="AM23" t="str">
            <v>Zuniga, Luis</v>
          </cell>
          <cell r="AN23" t="str">
            <v>Westmore</v>
          </cell>
        </row>
        <row r="24">
          <cell r="AI24" t="str">
            <v>Whitby</v>
          </cell>
          <cell r="AJ24">
            <v>0</v>
          </cell>
          <cell r="AM24" t="str">
            <v>Zuniga, Luis</v>
          </cell>
          <cell r="AN24" t="str">
            <v>Westmore</v>
          </cell>
        </row>
        <row r="25">
          <cell r="AI25" t="str">
            <v>Whitby</v>
          </cell>
          <cell r="AJ25">
            <v>0</v>
          </cell>
          <cell r="AM25" t="str">
            <v>Neelands, Lindsay</v>
          </cell>
          <cell r="AN25" t="str">
            <v>Unassigned</v>
          </cell>
        </row>
        <row r="26">
          <cell r="AI26" t="str">
            <v>Gravenhurst</v>
          </cell>
          <cell r="AJ26">
            <v>0</v>
          </cell>
          <cell r="AM26" t="str">
            <v>Cornelius, Neil</v>
          </cell>
          <cell r="AN26" t="str">
            <v>Loomans, Brian</v>
          </cell>
        </row>
        <row r="27">
          <cell r="AI27" t="str">
            <v>Belleville</v>
          </cell>
          <cell r="AJ27">
            <v>0</v>
          </cell>
          <cell r="AM27" t="str">
            <v>Cornelius, Neil</v>
          </cell>
          <cell r="AN27" t="str">
            <v>Loomans, Brian</v>
          </cell>
        </row>
        <row r="28">
          <cell r="AI28" t="str">
            <v>Ajax</v>
          </cell>
          <cell r="AJ28">
            <v>0</v>
          </cell>
          <cell r="AM28" t="str">
            <v>Cornelius, Neil</v>
          </cell>
          <cell r="AN28" t="str">
            <v>Loomans, Brian</v>
          </cell>
        </row>
        <row r="29">
          <cell r="AI29" t="str">
            <v>Ajax</v>
          </cell>
          <cell r="AJ29">
            <v>0</v>
          </cell>
          <cell r="AM29" t="str">
            <v>Neelands, Lindsay</v>
          </cell>
          <cell r="AN29" t="str">
            <v>Unassigned</v>
          </cell>
        </row>
        <row r="30">
          <cell r="AI30" t="str">
            <v>Ajax</v>
          </cell>
          <cell r="AJ30">
            <v>0</v>
          </cell>
          <cell r="AM30" t="str">
            <v>Cornelius, Neil</v>
          </cell>
          <cell r="AN30" t="str">
            <v>Loomans, Brian</v>
          </cell>
        </row>
        <row r="31">
          <cell r="AI31" t="str">
            <v>Whitby</v>
          </cell>
          <cell r="AJ31">
            <v>0</v>
          </cell>
          <cell r="AM31" t="str">
            <v>Unassigned</v>
          </cell>
          <cell r="AN31" t="str">
            <v>Unassigned</v>
          </cell>
        </row>
        <row r="32">
          <cell r="AI32" t="str">
            <v>Ajax</v>
          </cell>
          <cell r="AJ32">
            <v>0</v>
          </cell>
          <cell r="AM32" t="str">
            <v>Cornelius, Neil</v>
          </cell>
          <cell r="AN32" t="str">
            <v>Loomans, Brian</v>
          </cell>
        </row>
        <row r="33">
          <cell r="AI33" t="str">
            <v>Brock</v>
          </cell>
          <cell r="AJ33">
            <v>0</v>
          </cell>
          <cell r="AM33" t="str">
            <v>Neelands, Lindsay</v>
          </cell>
          <cell r="AN33" t="str">
            <v>Unassigned</v>
          </cell>
        </row>
        <row r="34">
          <cell r="AI34" t="str">
            <v>Clarington</v>
          </cell>
          <cell r="AJ34">
            <v>214.88437500000001</v>
          </cell>
          <cell r="AM34" t="str">
            <v>Cornelius, Neil</v>
          </cell>
          <cell r="AN34" t="str">
            <v>Loomans, Brian</v>
          </cell>
        </row>
        <row r="35">
          <cell r="AI35" t="str">
            <v>Ajax</v>
          </cell>
          <cell r="AJ35">
            <v>360</v>
          </cell>
          <cell r="AM35" t="str">
            <v>Neelands, Lindsay</v>
          </cell>
          <cell r="AN35" t="str">
            <v>Unassigned</v>
          </cell>
        </row>
        <row r="36">
          <cell r="AI36" t="str">
            <v>Gravenhurst</v>
          </cell>
          <cell r="AJ36">
            <v>0</v>
          </cell>
          <cell r="AM36" t="str">
            <v>Neelands, Lindsay</v>
          </cell>
          <cell r="AN36" t="str">
            <v>Unassigned</v>
          </cell>
        </row>
        <row r="37">
          <cell r="AI37" t="str">
            <v>Belleville</v>
          </cell>
          <cell r="AJ37">
            <v>0</v>
          </cell>
          <cell r="AM37" t="str">
            <v>Barnett, Ross</v>
          </cell>
          <cell r="AN37" t="str">
            <v>Contractor TBD</v>
          </cell>
        </row>
        <row r="38">
          <cell r="AI38" t="str">
            <v>Ajax</v>
          </cell>
          <cell r="AJ38">
            <v>0</v>
          </cell>
          <cell r="AM38" t="str">
            <v>Arnett, Brendan</v>
          </cell>
          <cell r="AN38" t="str">
            <v>Unassigned</v>
          </cell>
        </row>
        <row r="39">
          <cell r="AI39" t="str">
            <v>Ajax</v>
          </cell>
          <cell r="AJ39">
            <v>0</v>
          </cell>
          <cell r="AM39" t="str">
            <v>Neelands, Lindsay</v>
          </cell>
          <cell r="AN39" t="str">
            <v>Unassigned</v>
          </cell>
        </row>
        <row r="40">
          <cell r="AI40" t="str">
            <v>Ajax</v>
          </cell>
          <cell r="AJ40">
            <v>0</v>
          </cell>
          <cell r="AM40" t="str">
            <v>Neelands, Lindsay</v>
          </cell>
          <cell r="AN40" t="str">
            <v>Unassigned</v>
          </cell>
        </row>
        <row r="41">
          <cell r="AI41" t="str">
            <v>Ajax</v>
          </cell>
          <cell r="AJ41">
            <v>0</v>
          </cell>
          <cell r="AM41" t="str">
            <v>Neelands, Lindsay</v>
          </cell>
          <cell r="AN41" t="str">
            <v>Unassigned</v>
          </cell>
        </row>
        <row r="42">
          <cell r="AI42" t="str">
            <v>Ajax</v>
          </cell>
          <cell r="AJ42">
            <v>0</v>
          </cell>
          <cell r="AM42" t="str">
            <v>Neelands, Lindsay</v>
          </cell>
          <cell r="AN42" t="str">
            <v>Unassigned</v>
          </cell>
        </row>
        <row r="43">
          <cell r="AI43" t="str">
            <v>Whitby</v>
          </cell>
          <cell r="AJ43">
            <v>0</v>
          </cell>
          <cell r="AM43" t="str">
            <v>Neelands, Lindsay</v>
          </cell>
          <cell r="AN43" t="str">
            <v>Unassigned</v>
          </cell>
        </row>
        <row r="44">
          <cell r="AI44" t="str">
            <v>Whitby</v>
          </cell>
          <cell r="AJ44">
            <v>0</v>
          </cell>
          <cell r="AM44" t="str">
            <v>Neelands, Lindsay</v>
          </cell>
          <cell r="AN44" t="str">
            <v>Unassigned</v>
          </cell>
        </row>
        <row r="45">
          <cell r="AI45" t="str">
            <v>Ajax</v>
          </cell>
          <cell r="AJ45">
            <v>0</v>
          </cell>
          <cell r="AM45" t="str">
            <v>Neelands, Lindsay</v>
          </cell>
          <cell r="AN45" t="str">
            <v>Unassigned</v>
          </cell>
        </row>
        <row r="46">
          <cell r="AI46" t="str">
            <v>Belleville</v>
          </cell>
          <cell r="AJ46">
            <v>0</v>
          </cell>
          <cell r="AM46" t="str">
            <v>Neelands, Lindsay</v>
          </cell>
          <cell r="AN46" t="str">
            <v>Unassigned</v>
          </cell>
        </row>
        <row r="47">
          <cell r="AI47" t="str">
            <v>Clarington</v>
          </cell>
          <cell r="AJ47">
            <v>0</v>
          </cell>
          <cell r="AM47" t="str">
            <v>Neelands, Lindsay</v>
          </cell>
          <cell r="AN47" t="str">
            <v>Unassigned</v>
          </cell>
        </row>
        <row r="48">
          <cell r="AI48" t="str">
            <v>Belleville</v>
          </cell>
          <cell r="AJ48">
            <v>0</v>
          </cell>
          <cell r="AM48" t="str">
            <v>Neelands, Lindsay</v>
          </cell>
          <cell r="AN48" t="str">
            <v>Unassigned</v>
          </cell>
        </row>
        <row r="49">
          <cell r="AI49" t="str">
            <v>Clarington</v>
          </cell>
          <cell r="AJ49">
            <v>0</v>
          </cell>
          <cell r="AM49" t="str">
            <v>Neelands, Lindsay</v>
          </cell>
          <cell r="AN49" t="str">
            <v>Unassigned</v>
          </cell>
        </row>
        <row r="50">
          <cell r="AI50" t="str">
            <v>Gravenhurst</v>
          </cell>
          <cell r="AJ50">
            <v>0</v>
          </cell>
          <cell r="AM50" t="str">
            <v>Neelands, Lindsay</v>
          </cell>
          <cell r="AN50" t="str">
            <v>Unassigned</v>
          </cell>
        </row>
        <row r="51">
          <cell r="AI51" t="str">
            <v>Brock</v>
          </cell>
          <cell r="AJ51">
            <v>0</v>
          </cell>
          <cell r="AM51" t="str">
            <v>Neelands, Lindsay</v>
          </cell>
          <cell r="AN51" t="str">
            <v>Unassigned</v>
          </cell>
        </row>
        <row r="52">
          <cell r="AI52" t="str">
            <v>Gravenhurst</v>
          </cell>
          <cell r="AJ52">
            <v>0</v>
          </cell>
          <cell r="AM52" t="str">
            <v>Neelands, Lindsay</v>
          </cell>
          <cell r="AN52" t="str">
            <v>Unassigned</v>
          </cell>
        </row>
        <row r="53">
          <cell r="AI53" t="str">
            <v>Brock</v>
          </cell>
          <cell r="AJ53">
            <v>0</v>
          </cell>
          <cell r="AM53" t="str">
            <v>Neelands, Lindsay</v>
          </cell>
          <cell r="AN53" t="str">
            <v>Unassigned</v>
          </cell>
        </row>
        <row r="54">
          <cell r="AI54" t="str">
            <v>Clarington</v>
          </cell>
          <cell r="AJ54">
            <v>0</v>
          </cell>
          <cell r="AM54" t="str">
            <v>Unassigned</v>
          </cell>
          <cell r="AN54" t="str">
            <v>Unassigned</v>
          </cell>
        </row>
        <row r="55">
          <cell r="AI55" t="str">
            <v>Ajax</v>
          </cell>
          <cell r="AJ55">
            <v>0</v>
          </cell>
          <cell r="AM55" t="str">
            <v>Neelands, Lindsay</v>
          </cell>
          <cell r="AN55" t="str">
            <v>Unassigned</v>
          </cell>
        </row>
        <row r="56">
          <cell r="AI56" t="str">
            <v>Whitby</v>
          </cell>
          <cell r="AJ56">
            <v>0</v>
          </cell>
          <cell r="AM56" t="str">
            <v>Neelands, Lindsay</v>
          </cell>
          <cell r="AN56" t="str">
            <v>Unassigned</v>
          </cell>
        </row>
        <row r="57">
          <cell r="AI57" t="str">
            <v>Belleville</v>
          </cell>
          <cell r="AJ57">
            <v>0</v>
          </cell>
          <cell r="AM57" t="str">
            <v>Neelands, Lindsay</v>
          </cell>
          <cell r="AN57" t="str">
            <v>Unassigned</v>
          </cell>
        </row>
        <row r="58">
          <cell r="AI58" t="str">
            <v>Clarington</v>
          </cell>
          <cell r="AJ58">
            <v>0</v>
          </cell>
          <cell r="AM58" t="str">
            <v>Neelands, Lindsay</v>
          </cell>
          <cell r="AN58" t="str">
            <v>Unassigned</v>
          </cell>
        </row>
        <row r="59">
          <cell r="AI59" t="str">
            <v>Gravenhurst</v>
          </cell>
          <cell r="AJ59">
            <v>0</v>
          </cell>
          <cell r="AM59" t="str">
            <v>Neelands, Lindsay</v>
          </cell>
          <cell r="AN59" t="str">
            <v>Unassigned</v>
          </cell>
        </row>
        <row r="60">
          <cell r="AI60" t="str">
            <v>Brock</v>
          </cell>
          <cell r="AJ60">
            <v>0</v>
          </cell>
          <cell r="AM60" t="str">
            <v>Neelands, Lindsay</v>
          </cell>
          <cell r="AN60" t="str">
            <v>Unassigned</v>
          </cell>
        </row>
        <row r="61">
          <cell r="AI61" t="str">
            <v>Ajax</v>
          </cell>
          <cell r="AJ61">
            <v>0</v>
          </cell>
          <cell r="AM61" t="str">
            <v>Neelands, Lindsay</v>
          </cell>
          <cell r="AN61" t="str">
            <v>Unassigned</v>
          </cell>
        </row>
        <row r="62">
          <cell r="AI62" t="str">
            <v>Whitby</v>
          </cell>
          <cell r="AJ62">
            <v>285</v>
          </cell>
          <cell r="AM62" t="str">
            <v>Neelands, Lindsay</v>
          </cell>
          <cell r="AN62" t="str">
            <v>Lowery, Chad</v>
          </cell>
        </row>
        <row r="63">
          <cell r="AI63" t="str">
            <v>Ajax</v>
          </cell>
          <cell r="AJ63">
            <v>575</v>
          </cell>
          <cell r="AM63" t="str">
            <v>Neelands, Lindsay</v>
          </cell>
          <cell r="AN63" t="str">
            <v>Peroff, Chris</v>
          </cell>
        </row>
        <row r="64">
          <cell r="AI64" t="str">
            <v>Belleville</v>
          </cell>
          <cell r="AJ64">
            <v>1166.666666666667</v>
          </cell>
          <cell r="AM64" t="str">
            <v>Neelands, Lindsay</v>
          </cell>
          <cell r="AN64" t="str">
            <v>O'Neil, Jeff</v>
          </cell>
        </row>
        <row r="65">
          <cell r="AI65" t="str">
            <v>Clarington</v>
          </cell>
          <cell r="AJ65">
            <v>1167</v>
          </cell>
          <cell r="AM65" t="str">
            <v>Neelands, Lindsay</v>
          </cell>
          <cell r="AN65" t="str">
            <v>O'Neil, Jeff</v>
          </cell>
        </row>
        <row r="66">
          <cell r="AI66" t="str">
            <v>Gravenhurst</v>
          </cell>
          <cell r="AJ66">
            <v>233.33333333333334</v>
          </cell>
          <cell r="AM66" t="str">
            <v>Neelands, Lindsay</v>
          </cell>
          <cell r="AN66" t="str">
            <v>Neelands, Lindsay</v>
          </cell>
        </row>
        <row r="67">
          <cell r="AI67" t="str">
            <v>Brock</v>
          </cell>
          <cell r="AJ67">
            <v>233.33333333333334</v>
          </cell>
          <cell r="AM67" t="str">
            <v>Neelands, Lindsay</v>
          </cell>
          <cell r="AN67" t="str">
            <v>Neelands, Lindsay</v>
          </cell>
        </row>
        <row r="68">
          <cell r="AI68" t="str">
            <v>Ajax</v>
          </cell>
          <cell r="AJ68">
            <v>200</v>
          </cell>
          <cell r="AM68" t="str">
            <v>Arnett, Brendan</v>
          </cell>
          <cell r="AN68" t="str">
            <v>Westmore</v>
          </cell>
        </row>
        <row r="69">
          <cell r="AI69" t="str">
            <v>Ajax</v>
          </cell>
          <cell r="AJ69">
            <v>200</v>
          </cell>
          <cell r="AM69" t="str">
            <v>Arnett, Brendan</v>
          </cell>
          <cell r="AN69" t="str">
            <v>Westmore</v>
          </cell>
        </row>
        <row r="70">
          <cell r="AI70" t="str">
            <v>Ajax</v>
          </cell>
          <cell r="AJ70">
            <v>0</v>
          </cell>
          <cell r="AM70" t="str">
            <v>Neelands, Lindsay</v>
          </cell>
          <cell r="AN70" t="str">
            <v>Unassigned</v>
          </cell>
        </row>
        <row r="71">
          <cell r="AI71" t="str">
            <v>Clarington</v>
          </cell>
          <cell r="AJ71">
            <v>0</v>
          </cell>
          <cell r="AM71" t="str">
            <v>Neelands, Lindsay</v>
          </cell>
          <cell r="AN71" t="str">
            <v>Unassigned</v>
          </cell>
        </row>
        <row r="72">
          <cell r="AI72" t="str">
            <v>Whitby</v>
          </cell>
          <cell r="AJ72">
            <v>550</v>
          </cell>
          <cell r="AM72" t="str">
            <v>Neelands, Lindsay</v>
          </cell>
          <cell r="AN72" t="str">
            <v>Unassigned</v>
          </cell>
        </row>
        <row r="73">
          <cell r="AI73" t="str">
            <v>Ajax</v>
          </cell>
          <cell r="AJ73">
            <v>1600</v>
          </cell>
          <cell r="AM73" t="str">
            <v>Neelands, Lindsay</v>
          </cell>
          <cell r="AN73" t="str">
            <v xml:space="preserve">McCarthy, Drew </v>
          </cell>
        </row>
        <row r="74">
          <cell r="AI74" t="str">
            <v>Gravenhurst</v>
          </cell>
          <cell r="AJ74">
            <v>0</v>
          </cell>
          <cell r="AM74" t="str">
            <v>Neelands, Lindsay</v>
          </cell>
          <cell r="AN74" t="str">
            <v>Unassigned</v>
          </cell>
        </row>
        <row r="75">
          <cell r="AI75" t="str">
            <v>Belleville</v>
          </cell>
          <cell r="AJ75">
            <v>3400</v>
          </cell>
          <cell r="AM75" t="str">
            <v>Barnett, Ross</v>
          </cell>
          <cell r="AN75" t="str">
            <v>Spark Power</v>
          </cell>
        </row>
        <row r="76">
          <cell r="AI76" t="str">
            <v>Ajax</v>
          </cell>
          <cell r="AJ76">
            <v>1600</v>
          </cell>
          <cell r="AM76" t="str">
            <v>Neelands, Lindsay</v>
          </cell>
          <cell r="AN76" t="str">
            <v>Unassigned</v>
          </cell>
        </row>
        <row r="77">
          <cell r="AI77" t="str">
            <v>Ajax</v>
          </cell>
          <cell r="AJ77">
            <v>425</v>
          </cell>
          <cell r="AM77" t="str">
            <v>Neelands, Lindsay</v>
          </cell>
          <cell r="AN77" t="str">
            <v>Lowery, Chad</v>
          </cell>
        </row>
        <row r="78">
          <cell r="AI78" t="str">
            <v>Ajax</v>
          </cell>
          <cell r="AJ78">
            <v>425</v>
          </cell>
          <cell r="AM78" t="str">
            <v>Neelands, Lindsay</v>
          </cell>
          <cell r="AN78" t="str">
            <v>Lowery, Chad</v>
          </cell>
        </row>
        <row r="79">
          <cell r="AI79" t="str">
            <v>Ajax</v>
          </cell>
          <cell r="AJ79">
            <v>200</v>
          </cell>
          <cell r="AM79" t="str">
            <v>Neelands, Lindsay</v>
          </cell>
          <cell r="AN79" t="str">
            <v>Lowery, Chad</v>
          </cell>
        </row>
        <row r="80">
          <cell r="AI80" t="str">
            <v>Ajax</v>
          </cell>
          <cell r="AJ80">
            <v>200</v>
          </cell>
          <cell r="AM80" t="str">
            <v>Neelands, Lindsay</v>
          </cell>
          <cell r="AN80" t="str">
            <v>Lowery, Chad</v>
          </cell>
        </row>
        <row r="81">
          <cell r="AI81" t="str">
            <v>Whitby</v>
          </cell>
          <cell r="AJ81">
            <v>0</v>
          </cell>
          <cell r="AM81" t="str">
            <v>Neelands, Lindsay</v>
          </cell>
          <cell r="AN81" t="str">
            <v>Unassigned</v>
          </cell>
        </row>
        <row r="82">
          <cell r="AI82" t="str">
            <v>Ajax</v>
          </cell>
          <cell r="AJ82">
            <v>800</v>
          </cell>
          <cell r="AM82" t="str">
            <v>Neelands, Lindsay</v>
          </cell>
          <cell r="AN82" t="str">
            <v>Peroff, Chris</v>
          </cell>
        </row>
        <row r="83">
          <cell r="AI83" t="str">
            <v>Belleville</v>
          </cell>
          <cell r="AJ83">
            <v>0</v>
          </cell>
          <cell r="AM83" t="str">
            <v>Neelands, Lindsay</v>
          </cell>
          <cell r="AN83" t="str">
            <v>Unassigned</v>
          </cell>
        </row>
        <row r="84">
          <cell r="AI84" t="str">
            <v>Clarington</v>
          </cell>
          <cell r="AJ84">
            <v>0</v>
          </cell>
          <cell r="AM84" t="str">
            <v>Neelands, Lindsay</v>
          </cell>
          <cell r="AN84" t="str">
            <v>Unassigned</v>
          </cell>
        </row>
        <row r="85">
          <cell r="AI85" t="str">
            <v>Gravenhurst</v>
          </cell>
          <cell r="AJ85">
            <v>200</v>
          </cell>
          <cell r="AM85" t="str">
            <v>Neelands, Lindsay</v>
          </cell>
          <cell r="AN85" t="str">
            <v>Neelands, Lindsay</v>
          </cell>
        </row>
        <row r="86">
          <cell r="AI86" t="str">
            <v>Clarington</v>
          </cell>
          <cell r="AJ86">
            <v>0</v>
          </cell>
          <cell r="AM86" t="str">
            <v>Unassigned</v>
          </cell>
          <cell r="AN86" t="str">
            <v>Unassigned</v>
          </cell>
        </row>
        <row r="87">
          <cell r="AI87" t="str">
            <v>Clarington</v>
          </cell>
          <cell r="AJ87">
            <v>159</v>
          </cell>
          <cell r="AM87" t="str">
            <v>Neelands, Lindsay</v>
          </cell>
          <cell r="AN87" t="str">
            <v>O'Neil, Jeff</v>
          </cell>
        </row>
        <row r="88">
          <cell r="AI88" t="str">
            <v>Ajax</v>
          </cell>
          <cell r="AJ88">
            <v>800</v>
          </cell>
          <cell r="AM88" t="str">
            <v>Neelands, Lindsay</v>
          </cell>
          <cell r="AN88" t="str">
            <v xml:space="preserve">McCarthy, Drew </v>
          </cell>
        </row>
        <row r="89">
          <cell r="AI89" t="str">
            <v>Clarington</v>
          </cell>
          <cell r="AJ89">
            <v>0</v>
          </cell>
          <cell r="AM89" t="str">
            <v>Neelands, Lindsay</v>
          </cell>
          <cell r="AN89" t="str">
            <v>Unassigned</v>
          </cell>
        </row>
        <row r="90">
          <cell r="AI90" t="str">
            <v>Clarington</v>
          </cell>
          <cell r="AJ90">
            <v>2400</v>
          </cell>
          <cell r="AM90" t="str">
            <v>Terry, Matthew</v>
          </cell>
          <cell r="AN90" t="str">
            <v>Westmore</v>
          </cell>
        </row>
        <row r="91">
          <cell r="AI91" t="str">
            <v>Whitby</v>
          </cell>
          <cell r="AJ91">
            <v>0</v>
          </cell>
          <cell r="AM91" t="str">
            <v>Neelands, Lindsay</v>
          </cell>
          <cell r="AN91" t="str">
            <v>Unassigned</v>
          </cell>
        </row>
        <row r="92">
          <cell r="AI92" t="str">
            <v>Ajax</v>
          </cell>
          <cell r="AJ92">
            <v>0</v>
          </cell>
          <cell r="AM92" t="str">
            <v>Neelands, Lindsay</v>
          </cell>
          <cell r="AN92" t="str">
            <v>Unassigned</v>
          </cell>
        </row>
        <row r="93">
          <cell r="AI93" t="str">
            <v>Belleville</v>
          </cell>
          <cell r="AJ93">
            <v>0</v>
          </cell>
          <cell r="AM93" t="str">
            <v>Neelands, Lindsay</v>
          </cell>
          <cell r="AN93" t="str">
            <v>Unassigned</v>
          </cell>
        </row>
        <row r="94">
          <cell r="AI94" t="str">
            <v>Clarington</v>
          </cell>
          <cell r="AJ94">
            <v>0</v>
          </cell>
          <cell r="AM94" t="str">
            <v>Neelands, Lindsay</v>
          </cell>
          <cell r="AN94" t="str">
            <v>Unassigned</v>
          </cell>
        </row>
        <row r="95">
          <cell r="AI95" t="str">
            <v>Gravenhurst</v>
          </cell>
          <cell r="AJ95">
            <v>0</v>
          </cell>
          <cell r="AM95" t="str">
            <v>Neelands, Lindsay</v>
          </cell>
          <cell r="AN95" t="str">
            <v>Unassigned</v>
          </cell>
        </row>
        <row r="96">
          <cell r="AI96" t="str">
            <v>Brock</v>
          </cell>
          <cell r="AJ96">
            <v>0</v>
          </cell>
          <cell r="AM96" t="str">
            <v>Neelands, Lindsay</v>
          </cell>
          <cell r="AN96" t="str">
            <v>Unassigned</v>
          </cell>
        </row>
        <row r="97">
          <cell r="AI97" t="str">
            <v>Whitby</v>
          </cell>
          <cell r="AJ97">
            <v>0</v>
          </cell>
          <cell r="AM97" t="str">
            <v>Zuniga, Luis</v>
          </cell>
          <cell r="AN97" t="str">
            <v>Westmore</v>
          </cell>
        </row>
        <row r="98">
          <cell r="AI98" t="str">
            <v>Whitby</v>
          </cell>
          <cell r="AJ98">
            <v>0</v>
          </cell>
          <cell r="AM98" t="str">
            <v>Zuniga, Luis</v>
          </cell>
          <cell r="AN98" t="str">
            <v>Westmore</v>
          </cell>
        </row>
        <row r="99">
          <cell r="AI99" t="str">
            <v>Whitby</v>
          </cell>
          <cell r="AJ99">
            <v>0</v>
          </cell>
          <cell r="AM99" t="str">
            <v>Zuniga, Luis</v>
          </cell>
          <cell r="AN99" t="str">
            <v>Westmore</v>
          </cell>
        </row>
        <row r="100">
          <cell r="AI100" t="str">
            <v>Whitby</v>
          </cell>
          <cell r="AJ100">
            <v>4800</v>
          </cell>
          <cell r="AM100" t="str">
            <v>Wishak, Adam</v>
          </cell>
          <cell r="AN100" t="str">
            <v>Westmore</v>
          </cell>
        </row>
        <row r="101">
          <cell r="AI101" t="str">
            <v>Clarington</v>
          </cell>
          <cell r="AJ101">
            <v>250</v>
          </cell>
          <cell r="AM101" t="str">
            <v>Barnett, Ross</v>
          </cell>
          <cell r="AN101" t="str">
            <v>Westmore</v>
          </cell>
        </row>
        <row r="102">
          <cell r="AI102" t="str">
            <v>Clarington</v>
          </cell>
          <cell r="AJ102">
            <v>1000</v>
          </cell>
          <cell r="AM102" t="str">
            <v>Neelands, Lindsay</v>
          </cell>
          <cell r="AN102" t="str">
            <v>O'Neil, Jeff</v>
          </cell>
        </row>
        <row r="103">
          <cell r="AI103" t="str">
            <v>Whitby</v>
          </cell>
          <cell r="AJ103">
            <v>0</v>
          </cell>
          <cell r="AM103" t="str">
            <v>Neelands, Lindsay</v>
          </cell>
          <cell r="AN103" t="str">
            <v>Unassigned</v>
          </cell>
        </row>
        <row r="104">
          <cell r="AI104" t="str">
            <v>Ajax</v>
          </cell>
          <cell r="AJ104">
            <v>0</v>
          </cell>
          <cell r="AM104" t="str">
            <v>Neelands, Lindsay</v>
          </cell>
          <cell r="AN104" t="str">
            <v>Unassigned</v>
          </cell>
        </row>
        <row r="105">
          <cell r="AI105" t="str">
            <v>Belleville</v>
          </cell>
          <cell r="AJ105">
            <v>0</v>
          </cell>
          <cell r="AM105" t="str">
            <v>Neelands, Lindsay</v>
          </cell>
          <cell r="AN105" t="str">
            <v>Unassigned</v>
          </cell>
        </row>
        <row r="106">
          <cell r="AI106" t="str">
            <v>Clarington</v>
          </cell>
          <cell r="AJ106">
            <v>0</v>
          </cell>
          <cell r="AM106" t="str">
            <v>Neelands, Lindsay</v>
          </cell>
          <cell r="AN106" t="str">
            <v>Unassigned</v>
          </cell>
        </row>
        <row r="107">
          <cell r="AI107" t="str">
            <v>Gravenhurst</v>
          </cell>
          <cell r="AJ107">
            <v>0</v>
          </cell>
          <cell r="AM107" t="str">
            <v>Neelands, Lindsay</v>
          </cell>
          <cell r="AN107" t="str">
            <v>Unassigned</v>
          </cell>
        </row>
        <row r="108">
          <cell r="AI108" t="str">
            <v>Brock</v>
          </cell>
          <cell r="AJ108">
            <v>0</v>
          </cell>
          <cell r="AM108" t="str">
            <v>Neelands, Lindsay</v>
          </cell>
          <cell r="AN108" t="str">
            <v>Unassigned</v>
          </cell>
        </row>
        <row r="109">
          <cell r="AI109" t="str">
            <v>Ajax</v>
          </cell>
          <cell r="AJ109">
            <v>200</v>
          </cell>
          <cell r="AM109" t="str">
            <v>Neelands, Lindsay</v>
          </cell>
          <cell r="AN109" t="str">
            <v>Peroff, Chris</v>
          </cell>
        </row>
        <row r="110">
          <cell r="AI110" t="str">
            <v>Ajax</v>
          </cell>
          <cell r="AJ110">
            <v>750</v>
          </cell>
          <cell r="AM110" t="str">
            <v>Arnett, Brendan</v>
          </cell>
          <cell r="AN110" t="str">
            <v>Westmore</v>
          </cell>
        </row>
        <row r="111">
          <cell r="AI111" t="str">
            <v>Ajax</v>
          </cell>
          <cell r="AJ111">
            <v>750</v>
          </cell>
          <cell r="AM111" t="str">
            <v>Arnett, Brendan</v>
          </cell>
          <cell r="AN111" t="str">
            <v>Westmore</v>
          </cell>
        </row>
        <row r="112">
          <cell r="AI112" t="str">
            <v>Ajax</v>
          </cell>
          <cell r="AJ112">
            <v>0</v>
          </cell>
          <cell r="AM112" t="str">
            <v>Neelands, Lindsay</v>
          </cell>
          <cell r="AN112" t="str">
            <v>Unassigned</v>
          </cell>
        </row>
        <row r="113">
          <cell r="AI113" t="str">
            <v>Ajax</v>
          </cell>
          <cell r="AJ113">
            <v>1000</v>
          </cell>
          <cell r="AM113" t="str">
            <v>Neelands, Lindsay</v>
          </cell>
          <cell r="AN113" t="str">
            <v>Peroff, Chris</v>
          </cell>
        </row>
        <row r="114">
          <cell r="AI114" t="str">
            <v>Whitby</v>
          </cell>
          <cell r="AJ114">
            <v>800</v>
          </cell>
          <cell r="AM114" t="str">
            <v>Neelands, Lindsay</v>
          </cell>
          <cell r="AN114" t="str">
            <v>Lowery, Chad</v>
          </cell>
        </row>
        <row r="115">
          <cell r="AI115" t="str">
            <v>Belleville</v>
          </cell>
          <cell r="AJ115">
            <v>500</v>
          </cell>
          <cell r="AM115" t="str">
            <v>Neelands, Lindsay</v>
          </cell>
          <cell r="AN115" t="str">
            <v>O'Neil, Jeff</v>
          </cell>
        </row>
        <row r="116">
          <cell r="AI116" t="str">
            <v>Clarington</v>
          </cell>
          <cell r="AJ116">
            <v>500</v>
          </cell>
          <cell r="AM116" t="str">
            <v>Neelands, Lindsay</v>
          </cell>
          <cell r="AN116" t="str">
            <v>O'Neil, Jeff</v>
          </cell>
        </row>
        <row r="117">
          <cell r="AI117" t="str">
            <v>Gravenhurst</v>
          </cell>
          <cell r="AJ117">
            <v>300</v>
          </cell>
          <cell r="AM117" t="str">
            <v>Neelands, Lindsay</v>
          </cell>
          <cell r="AN117" t="str">
            <v>Neelands, Lindsay</v>
          </cell>
        </row>
        <row r="118">
          <cell r="AI118" t="str">
            <v>Brock</v>
          </cell>
          <cell r="AJ118">
            <v>300</v>
          </cell>
          <cell r="AM118" t="str">
            <v>Neelands, Lindsay</v>
          </cell>
          <cell r="AN118" t="str">
            <v>Neelands, Lindsay</v>
          </cell>
        </row>
        <row r="119">
          <cell r="AI119" t="str">
            <v>Clarington</v>
          </cell>
          <cell r="AJ119">
            <v>0</v>
          </cell>
          <cell r="AM119" t="str">
            <v>Neelands, Lindsay</v>
          </cell>
          <cell r="AN119" t="str">
            <v>O'Neil, Jeff</v>
          </cell>
        </row>
        <row r="120">
          <cell r="AI120" t="str">
            <v>Brock</v>
          </cell>
          <cell r="AJ120">
            <v>375</v>
          </cell>
          <cell r="AM120" t="str">
            <v>Neelands, Lindsay</v>
          </cell>
          <cell r="AN120" t="str">
            <v>Neelands, Lindsay</v>
          </cell>
        </row>
        <row r="121">
          <cell r="AI121" t="str">
            <v>Ajax</v>
          </cell>
          <cell r="AJ121">
            <v>600</v>
          </cell>
          <cell r="AM121" t="str">
            <v>Neelands, Lindsay</v>
          </cell>
          <cell r="AN121" t="str">
            <v xml:space="preserve">McCarthy, Drew </v>
          </cell>
        </row>
        <row r="122">
          <cell r="AI122" t="str">
            <v>Brock</v>
          </cell>
          <cell r="AJ122">
            <v>600</v>
          </cell>
          <cell r="AM122" t="str">
            <v>Arnett, Brendan</v>
          </cell>
          <cell r="AN122" t="str">
            <v>Westmore</v>
          </cell>
        </row>
        <row r="123">
          <cell r="AI123" t="str">
            <v>Gravenhurst</v>
          </cell>
          <cell r="AJ123">
            <v>300</v>
          </cell>
          <cell r="AM123" t="str">
            <v>Neelands, Lindsay</v>
          </cell>
          <cell r="AN123" t="str">
            <v>Neelands, Lindsay</v>
          </cell>
        </row>
        <row r="124">
          <cell r="AI124" t="str">
            <v>Whitby</v>
          </cell>
          <cell r="AJ124">
            <v>1200</v>
          </cell>
          <cell r="AM124" t="str">
            <v>Liu, Qing</v>
          </cell>
          <cell r="AN124" t="str">
            <v>Westmore</v>
          </cell>
        </row>
        <row r="125">
          <cell r="AI125" t="str">
            <v>Whitby</v>
          </cell>
          <cell r="AJ125">
            <v>1800</v>
          </cell>
          <cell r="AM125" t="str">
            <v>Liu, Qing</v>
          </cell>
          <cell r="AN125" t="str">
            <v>Westmore</v>
          </cell>
        </row>
        <row r="126">
          <cell r="AI126" t="str">
            <v>Whitby</v>
          </cell>
          <cell r="AJ126">
            <v>0</v>
          </cell>
          <cell r="AM126" t="str">
            <v>Zuniga, Luis</v>
          </cell>
          <cell r="AN126" t="str">
            <v>Westmore</v>
          </cell>
        </row>
        <row r="127">
          <cell r="AI127" t="str">
            <v>Whitby</v>
          </cell>
          <cell r="AJ127">
            <v>0</v>
          </cell>
          <cell r="AM127" t="str">
            <v>Zuniga, Luis</v>
          </cell>
          <cell r="AN127" t="str">
            <v>Westmore</v>
          </cell>
        </row>
        <row r="128">
          <cell r="AI128" t="str">
            <v>Ajax</v>
          </cell>
          <cell r="AJ128">
            <v>400</v>
          </cell>
          <cell r="AM128" t="str">
            <v>Cornelius, Neil</v>
          </cell>
          <cell r="AN128" t="str">
            <v>Loomans, Brian</v>
          </cell>
        </row>
        <row r="129">
          <cell r="AI129" t="str">
            <v>Whitby</v>
          </cell>
          <cell r="AJ129">
            <v>32</v>
          </cell>
          <cell r="AM129" t="str">
            <v>Cornelius, Neil</v>
          </cell>
          <cell r="AN129" t="str">
            <v>Loomans, Brian</v>
          </cell>
        </row>
        <row r="130">
          <cell r="AI130" t="str">
            <v>Ajax</v>
          </cell>
          <cell r="AJ130">
            <v>1200</v>
          </cell>
          <cell r="AM130" t="str">
            <v>Arnett, Brendan</v>
          </cell>
          <cell r="AN130" t="str">
            <v>Westmore</v>
          </cell>
        </row>
        <row r="131">
          <cell r="AI131" t="str">
            <v>Multiple</v>
          </cell>
          <cell r="AJ131">
            <v>0</v>
          </cell>
          <cell r="AM131" t="str">
            <v>Cornelius, Neil</v>
          </cell>
          <cell r="AN131" t="str">
            <v>Loomans, Brian</v>
          </cell>
        </row>
        <row r="132">
          <cell r="AI132" t="str">
            <v>Ajax</v>
          </cell>
          <cell r="AJ132">
            <v>700</v>
          </cell>
          <cell r="AM132" t="str">
            <v>Arnett, Brendan</v>
          </cell>
          <cell r="AN132" t="str">
            <v>Westmore</v>
          </cell>
        </row>
        <row r="133">
          <cell r="AI133" t="str">
            <v>Whitby</v>
          </cell>
          <cell r="AJ133">
            <v>0</v>
          </cell>
          <cell r="AM133" t="str">
            <v>Unassigned</v>
          </cell>
          <cell r="AN133" t="str">
            <v>Unassigned</v>
          </cell>
        </row>
        <row r="134">
          <cell r="AI134" t="str">
            <v>Whitby</v>
          </cell>
          <cell r="AJ134">
            <v>0</v>
          </cell>
          <cell r="AM134" t="str">
            <v>Unassigned</v>
          </cell>
          <cell r="AN134" t="str">
            <v>Unassigned</v>
          </cell>
        </row>
        <row r="135">
          <cell r="AI135" t="str">
            <v>Whitby</v>
          </cell>
          <cell r="AJ135">
            <v>0</v>
          </cell>
          <cell r="AM135" t="str">
            <v>Unassigned</v>
          </cell>
          <cell r="AN135" t="str">
            <v>Unassigned</v>
          </cell>
        </row>
        <row r="136">
          <cell r="AI136" t="str">
            <v>Whitby</v>
          </cell>
          <cell r="AJ136">
            <v>0</v>
          </cell>
          <cell r="AM136" t="str">
            <v>Unassigned</v>
          </cell>
          <cell r="AN136" t="str">
            <v>Unassigned</v>
          </cell>
        </row>
        <row r="137">
          <cell r="AI137" t="str">
            <v>Whitby</v>
          </cell>
          <cell r="AJ137">
            <v>0</v>
          </cell>
          <cell r="AM137" t="str">
            <v>Unassigned</v>
          </cell>
          <cell r="AN137" t="str">
            <v>Unassigned</v>
          </cell>
        </row>
        <row r="138">
          <cell r="AI138" t="str">
            <v>Whitby</v>
          </cell>
          <cell r="AJ138">
            <v>0</v>
          </cell>
          <cell r="AM138" t="str">
            <v>Unassigned</v>
          </cell>
          <cell r="AN138" t="str">
            <v>Unassigned</v>
          </cell>
        </row>
        <row r="139">
          <cell r="AI139" t="str">
            <v>Whitby</v>
          </cell>
          <cell r="AJ139">
            <v>280</v>
          </cell>
          <cell r="AM139" t="str">
            <v>Sheng, Lizhen</v>
          </cell>
          <cell r="AN139" t="str">
            <v>Westmore</v>
          </cell>
        </row>
        <row r="140">
          <cell r="AI140" t="str">
            <v>Whitby</v>
          </cell>
          <cell r="AJ140">
            <v>280</v>
          </cell>
          <cell r="AM140" t="str">
            <v>Sheng, Lizhen</v>
          </cell>
          <cell r="AN140" t="str">
            <v>Westmore</v>
          </cell>
        </row>
        <row r="141">
          <cell r="AI141" t="str">
            <v>Multiple</v>
          </cell>
          <cell r="AJ141">
            <v>5000</v>
          </cell>
          <cell r="AM141" t="str">
            <v>Multiple</v>
          </cell>
          <cell r="AN141" t="str">
            <v>Multiple</v>
          </cell>
        </row>
        <row r="142">
          <cell r="AI142" t="str">
            <v>Multiple</v>
          </cell>
          <cell r="AJ142">
            <v>0</v>
          </cell>
          <cell r="AM142" t="str">
            <v>N/A</v>
          </cell>
          <cell r="AN142" t="str">
            <v>N/A</v>
          </cell>
        </row>
        <row r="143">
          <cell r="AI143" t="str">
            <v>Multiple</v>
          </cell>
          <cell r="AJ143">
            <v>3500</v>
          </cell>
          <cell r="AM143" t="str">
            <v>Multiple</v>
          </cell>
          <cell r="AN143" t="str">
            <v>Multiple</v>
          </cell>
        </row>
        <row r="144">
          <cell r="AI144" t="str">
            <v>Multiple</v>
          </cell>
          <cell r="AJ144">
            <v>2425</v>
          </cell>
          <cell r="AM144" t="str">
            <v>Multiple</v>
          </cell>
          <cell r="AN144" t="str">
            <v>Multiple</v>
          </cell>
        </row>
        <row r="145">
          <cell r="AI145" t="str">
            <v>General</v>
          </cell>
          <cell r="AM145" t="str">
            <v>N/A</v>
          </cell>
          <cell r="AN145" t="str">
            <v>N/A</v>
          </cell>
        </row>
        <row r="146">
          <cell r="AI146" t="str">
            <v>Ajax</v>
          </cell>
          <cell r="AJ146">
            <v>0</v>
          </cell>
          <cell r="AM146" t="str">
            <v>N/A</v>
          </cell>
          <cell r="AN146" t="str">
            <v>N/A</v>
          </cell>
        </row>
        <row r="147">
          <cell r="AI147" t="str">
            <v>General</v>
          </cell>
          <cell r="AM147" t="str">
            <v>N/A</v>
          </cell>
          <cell r="AN147" t="str">
            <v>N/A</v>
          </cell>
        </row>
        <row r="148">
          <cell r="AI148" t="str">
            <v>Whitby</v>
          </cell>
          <cell r="AJ148">
            <v>0</v>
          </cell>
          <cell r="AM148" t="str">
            <v>N/A</v>
          </cell>
          <cell r="AN148" t="str">
            <v>N/A</v>
          </cell>
        </row>
        <row r="149">
          <cell r="AI149" t="str">
            <v>Whitby</v>
          </cell>
          <cell r="AJ149">
            <v>0</v>
          </cell>
          <cell r="AM149" t="str">
            <v>N/A</v>
          </cell>
          <cell r="AN149" t="str">
            <v>N/A</v>
          </cell>
        </row>
        <row r="150">
          <cell r="AI150" t="str">
            <v>Brock</v>
          </cell>
          <cell r="AJ150">
            <v>0</v>
          </cell>
          <cell r="AM150" t="str">
            <v>Cornelius, Neil</v>
          </cell>
          <cell r="AN150" t="str">
            <v>Loomans, Brian</v>
          </cell>
        </row>
        <row r="151">
          <cell r="AI151" t="str">
            <v>General</v>
          </cell>
          <cell r="AM151" t="str">
            <v>N/A</v>
          </cell>
          <cell r="AN151" t="str">
            <v>N/A</v>
          </cell>
        </row>
        <row r="152">
          <cell r="AI152" t="str">
            <v>General</v>
          </cell>
          <cell r="AM152" t="str">
            <v>N/A</v>
          </cell>
          <cell r="AN152" t="str">
            <v>N/A</v>
          </cell>
        </row>
        <row r="153">
          <cell r="AI153" t="str">
            <v>General</v>
          </cell>
          <cell r="AM153" t="str">
            <v>N/A</v>
          </cell>
          <cell r="AN153" t="str">
            <v>N/A</v>
          </cell>
        </row>
        <row r="154">
          <cell r="AI154" t="str">
            <v>Multiple</v>
          </cell>
          <cell r="AJ154">
            <v>0</v>
          </cell>
          <cell r="AM154" t="str">
            <v>N/A</v>
          </cell>
          <cell r="AN154" t="str">
            <v>N/A</v>
          </cell>
        </row>
        <row r="155">
          <cell r="AI155" t="str">
            <v>Multiple</v>
          </cell>
          <cell r="AJ155">
            <v>0</v>
          </cell>
          <cell r="AM155" t="str">
            <v>N/A</v>
          </cell>
          <cell r="AN155" t="str">
            <v>N/A</v>
          </cell>
        </row>
        <row r="156">
          <cell r="AI156" t="str">
            <v>Multiple</v>
          </cell>
          <cell r="AJ156">
            <v>0</v>
          </cell>
          <cell r="AM156" t="str">
            <v>N/A</v>
          </cell>
          <cell r="AN156" t="str">
            <v>N/A</v>
          </cell>
        </row>
        <row r="157">
          <cell r="AI157" t="str">
            <v>General</v>
          </cell>
          <cell r="AM157" t="str">
            <v>N/A</v>
          </cell>
          <cell r="AN157" t="str">
            <v>N/A</v>
          </cell>
        </row>
        <row r="158">
          <cell r="AI158" t="str">
            <v>General</v>
          </cell>
          <cell r="AM158" t="str">
            <v>N/A</v>
          </cell>
          <cell r="AN158" t="str">
            <v>N/A</v>
          </cell>
        </row>
        <row r="159">
          <cell r="AI159" t="str">
            <v>General</v>
          </cell>
          <cell r="AM159" t="str">
            <v>N/A</v>
          </cell>
          <cell r="AN159" t="str">
            <v>N/A</v>
          </cell>
        </row>
        <row r="160">
          <cell r="AI160" t="str">
            <v>General</v>
          </cell>
          <cell r="AM160" t="str">
            <v>N/A</v>
          </cell>
          <cell r="AN160" t="str">
            <v>N/A</v>
          </cell>
        </row>
        <row r="161">
          <cell r="AI161" t="str">
            <v>General</v>
          </cell>
          <cell r="AM161" t="str">
            <v>N/A</v>
          </cell>
          <cell r="AN161" t="str">
            <v>N/A</v>
          </cell>
        </row>
        <row r="162">
          <cell r="AI162" t="str">
            <v>General</v>
          </cell>
          <cell r="AM162" t="str">
            <v>N/A</v>
          </cell>
          <cell r="AN162" t="str">
            <v>N/A</v>
          </cell>
        </row>
        <row r="163">
          <cell r="AI163" t="str">
            <v>General</v>
          </cell>
          <cell r="AM163" t="str">
            <v>N/A</v>
          </cell>
          <cell r="AN163" t="str">
            <v>N/A</v>
          </cell>
        </row>
        <row r="164">
          <cell r="AI164" t="str">
            <v>General</v>
          </cell>
          <cell r="AM164" t="str">
            <v>N/A</v>
          </cell>
          <cell r="AN164" t="str">
            <v>N/A</v>
          </cell>
        </row>
        <row r="165">
          <cell r="AI165" t="str">
            <v>General</v>
          </cell>
          <cell r="AM165" t="str">
            <v>N/A</v>
          </cell>
          <cell r="AN165" t="str">
            <v>N/A</v>
          </cell>
        </row>
        <row r="166">
          <cell r="AI166" t="str">
            <v>General</v>
          </cell>
          <cell r="AM166" t="str">
            <v>N/A</v>
          </cell>
          <cell r="AN166" t="str">
            <v>N/A</v>
          </cell>
        </row>
        <row r="167">
          <cell r="AI167" t="str">
            <v>General</v>
          </cell>
          <cell r="AM167" t="str">
            <v>N/A</v>
          </cell>
          <cell r="AN167" t="str">
            <v>N/A</v>
          </cell>
        </row>
        <row r="168">
          <cell r="AI168" t="str">
            <v>General</v>
          </cell>
          <cell r="AM168" t="str">
            <v>N/A</v>
          </cell>
          <cell r="AN168" t="str">
            <v>N/A</v>
          </cell>
        </row>
        <row r="169">
          <cell r="AI169" t="str">
            <v>General</v>
          </cell>
          <cell r="AM169" t="str">
            <v>N/A</v>
          </cell>
          <cell r="AN169" t="str">
            <v>N/A</v>
          </cell>
        </row>
        <row r="170">
          <cell r="AI170" t="str">
            <v>General</v>
          </cell>
          <cell r="AM170" t="str">
            <v>N/A</v>
          </cell>
          <cell r="AN170" t="str">
            <v>N/A</v>
          </cell>
        </row>
        <row r="171">
          <cell r="AI171" t="str">
            <v>General</v>
          </cell>
          <cell r="AM171" t="str">
            <v>N/A</v>
          </cell>
          <cell r="AN171" t="str">
            <v>N/A</v>
          </cell>
        </row>
        <row r="172">
          <cell r="AI172" t="str">
            <v>Multiple</v>
          </cell>
          <cell r="AJ172">
            <v>0</v>
          </cell>
          <cell r="AM172" t="str">
            <v>N/A</v>
          </cell>
          <cell r="AN172" t="str">
            <v>N/A</v>
          </cell>
        </row>
        <row r="173">
          <cell r="AI173" t="str">
            <v>General</v>
          </cell>
          <cell r="AM173" t="str">
            <v>N/A</v>
          </cell>
          <cell r="AN173" t="str">
            <v>N/A</v>
          </cell>
        </row>
        <row r="174">
          <cell r="AI174" t="str">
            <v>General</v>
          </cell>
          <cell r="AM174" t="str">
            <v>N/A</v>
          </cell>
          <cell r="AN174" t="str">
            <v>N/A</v>
          </cell>
        </row>
        <row r="175">
          <cell r="AI175" t="str">
            <v>General</v>
          </cell>
          <cell r="AM175" t="str">
            <v>N/A</v>
          </cell>
          <cell r="AN175" t="str">
            <v>N/A</v>
          </cell>
        </row>
        <row r="176">
          <cell r="AI176" t="str">
            <v>General</v>
          </cell>
          <cell r="AM176" t="str">
            <v>N/A</v>
          </cell>
          <cell r="AN176" t="str">
            <v>N/A</v>
          </cell>
        </row>
        <row r="177">
          <cell r="AI177" t="str">
            <v>General</v>
          </cell>
          <cell r="AM177" t="str">
            <v>N/A</v>
          </cell>
          <cell r="AN177" t="str">
            <v>N/A</v>
          </cell>
        </row>
        <row r="178">
          <cell r="AI178" t="str">
            <v>General</v>
          </cell>
          <cell r="AM178" t="str">
            <v>N/A</v>
          </cell>
          <cell r="AN178" t="str">
            <v>N/A</v>
          </cell>
        </row>
        <row r="179">
          <cell r="AI179" t="str">
            <v>General</v>
          </cell>
          <cell r="AM179" t="str">
            <v>N/A</v>
          </cell>
          <cell r="AN179" t="str">
            <v>N/A</v>
          </cell>
        </row>
        <row r="180">
          <cell r="AI180" t="str">
            <v>General</v>
          </cell>
          <cell r="AM180" t="str">
            <v>N/A</v>
          </cell>
          <cell r="AN180" t="str">
            <v>N/A</v>
          </cell>
        </row>
        <row r="181">
          <cell r="AI181" t="str">
            <v>General</v>
          </cell>
          <cell r="AM181" t="str">
            <v>N/A</v>
          </cell>
          <cell r="AN181" t="str">
            <v>N/A</v>
          </cell>
        </row>
        <row r="182">
          <cell r="AI182" t="str">
            <v>General</v>
          </cell>
          <cell r="AM182" t="str">
            <v>N/A</v>
          </cell>
          <cell r="AN182" t="str">
            <v>N/A</v>
          </cell>
        </row>
        <row r="183">
          <cell r="AI183" t="str">
            <v>General</v>
          </cell>
          <cell r="AM183" t="str">
            <v>N/A</v>
          </cell>
          <cell r="AN183" t="str">
            <v>N/A</v>
          </cell>
        </row>
        <row r="184">
          <cell r="AI184" t="str">
            <v>General</v>
          </cell>
          <cell r="AM184" t="str">
            <v>N/A</v>
          </cell>
          <cell r="AN184" t="str">
            <v>N/A</v>
          </cell>
        </row>
        <row r="185">
          <cell r="AI185" t="str">
            <v>General</v>
          </cell>
          <cell r="AM185" t="str">
            <v>N/A</v>
          </cell>
          <cell r="AN185" t="str">
            <v>N/A</v>
          </cell>
        </row>
        <row r="186">
          <cell r="AI186" t="str">
            <v>General</v>
          </cell>
          <cell r="AJ186">
            <v>0</v>
          </cell>
          <cell r="AM186" t="str">
            <v>N/A</v>
          </cell>
          <cell r="AN186" t="str">
            <v>N/A</v>
          </cell>
        </row>
        <row r="187">
          <cell r="AI187" t="str">
            <v>Whitby</v>
          </cell>
          <cell r="AJ187">
            <v>0</v>
          </cell>
          <cell r="AM187" t="str">
            <v>Unassigned</v>
          </cell>
          <cell r="AN187" t="str">
            <v>Not Required</v>
          </cell>
        </row>
        <row r="188">
          <cell r="AI188" t="str">
            <v>Multiple</v>
          </cell>
          <cell r="AM188" t="str">
            <v>N/A</v>
          </cell>
          <cell r="AN188" t="str">
            <v>N/A</v>
          </cell>
        </row>
        <row r="189">
          <cell r="AI189" t="str">
            <v>General</v>
          </cell>
          <cell r="AM189" t="str">
            <v>N/A</v>
          </cell>
          <cell r="AN189" t="str">
            <v>N/A</v>
          </cell>
        </row>
        <row r="190">
          <cell r="AI190" t="str">
            <v>Multiple</v>
          </cell>
          <cell r="AJ190">
            <v>0</v>
          </cell>
          <cell r="AM190" t="str">
            <v>Cornelius, Neil</v>
          </cell>
          <cell r="AN190" t="str">
            <v>Loomans, Brian</v>
          </cell>
        </row>
        <row r="191">
          <cell r="AI191" t="str">
            <v>General</v>
          </cell>
          <cell r="AM191" t="str">
            <v>N/A</v>
          </cell>
          <cell r="AN191" t="str">
            <v>N/A</v>
          </cell>
        </row>
        <row r="192">
          <cell r="AI192" t="str">
            <v>General</v>
          </cell>
          <cell r="AM192" t="str">
            <v>N/A</v>
          </cell>
          <cell r="AN192" t="str">
            <v>N/A</v>
          </cell>
        </row>
        <row r="193">
          <cell r="AI193" t="str">
            <v>General</v>
          </cell>
          <cell r="AM193" t="str">
            <v>N/A</v>
          </cell>
          <cell r="AN193" t="str">
            <v>N/A</v>
          </cell>
        </row>
        <row r="194">
          <cell r="AI194" t="str">
            <v>Ajax</v>
          </cell>
          <cell r="AJ194">
            <v>7671.9672000000028</v>
          </cell>
          <cell r="AM194" t="str">
            <v>Neelands, Lindsay</v>
          </cell>
          <cell r="AN194" t="str">
            <v>Multiple</v>
          </cell>
        </row>
        <row r="195">
          <cell r="AI195" t="str">
            <v>Belleville</v>
          </cell>
          <cell r="AJ195">
            <v>3422.2427532000002</v>
          </cell>
          <cell r="AM195" t="str">
            <v>Neelands, Lindsay</v>
          </cell>
          <cell r="AN195" t="str">
            <v>Multiple</v>
          </cell>
        </row>
        <row r="196">
          <cell r="AI196" t="str">
            <v>Clarington</v>
          </cell>
          <cell r="AJ196">
            <v>3234.4287697800005</v>
          </cell>
          <cell r="AM196" t="str">
            <v>Neelands, Lindsay</v>
          </cell>
          <cell r="AN196" t="str">
            <v>Multiple</v>
          </cell>
        </row>
        <row r="197">
          <cell r="AI197" t="str">
            <v>Gravenhurst</v>
          </cell>
          <cell r="AJ197">
            <v>2263.8814821000005</v>
          </cell>
          <cell r="AM197" t="str">
            <v>Neelands, Lindsay</v>
          </cell>
          <cell r="AN197" t="str">
            <v>Multiple</v>
          </cell>
        </row>
        <row r="198">
          <cell r="AI198" t="str">
            <v>Brock</v>
          </cell>
          <cell r="AJ198">
            <v>3500</v>
          </cell>
          <cell r="AM198" t="str">
            <v>Neelands, Lindsay</v>
          </cell>
          <cell r="AN198" t="str">
            <v>Multiple</v>
          </cell>
        </row>
        <row r="199">
          <cell r="AI199" t="str">
            <v>Whitby</v>
          </cell>
          <cell r="AJ199">
            <v>6917.2423389999985</v>
          </cell>
          <cell r="AM199" t="str">
            <v>Neelands, Lindsay</v>
          </cell>
          <cell r="AN199" t="str">
            <v>Multiple</v>
          </cell>
        </row>
        <row r="200">
          <cell r="AI200" t="str">
            <v>Ajax</v>
          </cell>
          <cell r="AJ200">
            <v>0</v>
          </cell>
          <cell r="AM200" t="str">
            <v>N/A</v>
          </cell>
          <cell r="AN200" t="str">
            <v>N/A</v>
          </cell>
        </row>
        <row r="201">
          <cell r="AI201" t="str">
            <v>Ajax</v>
          </cell>
          <cell r="AJ201">
            <v>0</v>
          </cell>
          <cell r="AM201" t="str">
            <v>N/A</v>
          </cell>
          <cell r="AN201" t="str">
            <v>N/A</v>
          </cell>
        </row>
        <row r="202">
          <cell r="AI202" t="str">
            <v>Belleville</v>
          </cell>
          <cell r="AJ202">
            <v>0</v>
          </cell>
          <cell r="AM202" t="str">
            <v>N/A</v>
          </cell>
          <cell r="AN202" t="str">
            <v>N/A</v>
          </cell>
        </row>
        <row r="203">
          <cell r="AI203" t="str">
            <v>Clarington</v>
          </cell>
          <cell r="AJ203">
            <v>0</v>
          </cell>
          <cell r="AM203" t="str">
            <v>N/A</v>
          </cell>
          <cell r="AN203" t="str">
            <v>N/A</v>
          </cell>
        </row>
        <row r="204">
          <cell r="AI204" t="str">
            <v>Gravenhurst</v>
          </cell>
          <cell r="AJ204">
            <v>0</v>
          </cell>
          <cell r="AM204" t="str">
            <v>N/A</v>
          </cell>
          <cell r="AN204" t="str">
            <v>N/A</v>
          </cell>
        </row>
        <row r="205">
          <cell r="AI205" t="str">
            <v>Brock</v>
          </cell>
          <cell r="AJ205">
            <v>0</v>
          </cell>
          <cell r="AM205" t="str">
            <v>N/A</v>
          </cell>
          <cell r="AN205" t="str">
            <v>N/A</v>
          </cell>
        </row>
        <row r="206">
          <cell r="AI206" t="str">
            <v>Multiple</v>
          </cell>
          <cell r="AJ206">
            <v>0</v>
          </cell>
          <cell r="AM206" t="str">
            <v>N/A</v>
          </cell>
          <cell r="AN206" t="str">
            <v>N/A</v>
          </cell>
        </row>
        <row r="207">
          <cell r="AI207" t="str">
            <v>Multiple</v>
          </cell>
          <cell r="AJ207">
            <v>539.59441666666305</v>
          </cell>
          <cell r="AM207" t="str">
            <v>Multiple</v>
          </cell>
          <cell r="AN207" t="str">
            <v>Multiple</v>
          </cell>
        </row>
        <row r="208">
          <cell r="AI208" t="str">
            <v>Multiple</v>
          </cell>
          <cell r="AJ208">
            <v>0</v>
          </cell>
          <cell r="AM208" t="str">
            <v>N/A</v>
          </cell>
          <cell r="AN208" t="str">
            <v>N/A</v>
          </cell>
        </row>
        <row r="209">
          <cell r="AI209" t="str">
            <v>Multiple</v>
          </cell>
          <cell r="AJ209">
            <v>0</v>
          </cell>
          <cell r="AM209" t="str">
            <v>N/A</v>
          </cell>
          <cell r="AN209" t="str">
            <v>N/A</v>
          </cell>
        </row>
        <row r="210">
          <cell r="AI210" t="str">
            <v>Multiple</v>
          </cell>
          <cell r="AJ210">
            <v>0</v>
          </cell>
          <cell r="AM210" t="str">
            <v>N/A</v>
          </cell>
          <cell r="AN210" t="str">
            <v>N/A</v>
          </cell>
        </row>
        <row r="211">
          <cell r="AI211" t="str">
            <v>Multiple</v>
          </cell>
          <cell r="AJ211">
            <v>0</v>
          </cell>
          <cell r="AM211" t="str">
            <v>N/A</v>
          </cell>
          <cell r="AN211" t="str">
            <v>N/A</v>
          </cell>
        </row>
        <row r="212">
          <cell r="AI212" t="str">
            <v>Multiple</v>
          </cell>
          <cell r="AJ212">
            <v>0</v>
          </cell>
          <cell r="AM212" t="str">
            <v>N/A</v>
          </cell>
          <cell r="AN212" t="str">
            <v>N/A</v>
          </cell>
        </row>
        <row r="213">
          <cell r="AI213" t="str">
            <v>Ajax</v>
          </cell>
          <cell r="AJ213">
            <v>0</v>
          </cell>
          <cell r="AM213" t="str">
            <v>Unassigned</v>
          </cell>
          <cell r="AN213" t="str">
            <v>Not Required</v>
          </cell>
        </row>
        <row r="214">
          <cell r="AI214" t="str">
            <v>Belleville</v>
          </cell>
          <cell r="AJ214">
            <v>0</v>
          </cell>
          <cell r="AM214" t="str">
            <v>Unassigned</v>
          </cell>
          <cell r="AN214" t="str">
            <v>Not Required</v>
          </cell>
        </row>
        <row r="215">
          <cell r="AI215" t="str">
            <v>Belleville</v>
          </cell>
          <cell r="AJ215">
            <v>0</v>
          </cell>
          <cell r="AM215" t="str">
            <v>Neelands, Lindsay</v>
          </cell>
          <cell r="AN215" t="str">
            <v>O'Neil, Jeff</v>
          </cell>
        </row>
        <row r="216">
          <cell r="AI216" t="str">
            <v>Belleville</v>
          </cell>
          <cell r="AJ216">
            <v>0</v>
          </cell>
          <cell r="AM216" t="str">
            <v>Multiple</v>
          </cell>
          <cell r="AN216" t="str">
            <v>Multiple</v>
          </cell>
        </row>
        <row r="217">
          <cell r="AI217" t="str">
            <v>Whitby</v>
          </cell>
          <cell r="AJ217">
            <v>0</v>
          </cell>
          <cell r="AM217" t="str">
            <v>Unassigned</v>
          </cell>
          <cell r="AN217" t="str">
            <v>Not Required</v>
          </cell>
        </row>
        <row r="218">
          <cell r="AI218" t="str">
            <v>Belleville</v>
          </cell>
          <cell r="AJ218">
            <v>0</v>
          </cell>
          <cell r="AM218" t="str">
            <v>Cornelius, Neil</v>
          </cell>
          <cell r="AN218" t="str">
            <v>Loomans, Brian</v>
          </cell>
        </row>
        <row r="219">
          <cell r="AI219" t="str">
            <v>Multiple</v>
          </cell>
          <cell r="AJ219">
            <v>0</v>
          </cell>
          <cell r="AM219" t="str">
            <v>Cornelius, Neil</v>
          </cell>
          <cell r="AN219" t="str">
            <v>Loomans, Brian</v>
          </cell>
        </row>
        <row r="220">
          <cell r="AI220" t="str">
            <v>Belleville</v>
          </cell>
          <cell r="AJ220">
            <v>0</v>
          </cell>
          <cell r="AM220" t="str">
            <v>Unassigned</v>
          </cell>
          <cell r="AN220" t="str">
            <v>Not Required</v>
          </cell>
        </row>
        <row r="221">
          <cell r="AI221" t="str">
            <v>Ajax</v>
          </cell>
          <cell r="AJ221">
            <v>0</v>
          </cell>
          <cell r="AM221" t="str">
            <v>Cornelius, Neil</v>
          </cell>
          <cell r="AN221" t="str">
            <v>Loomans, Brian</v>
          </cell>
        </row>
        <row r="222">
          <cell r="AI222" t="str">
            <v>Whitby</v>
          </cell>
          <cell r="AJ222">
            <v>0</v>
          </cell>
          <cell r="AM222" t="str">
            <v>Unassigned</v>
          </cell>
          <cell r="AN222" t="str">
            <v>Not Required</v>
          </cell>
        </row>
        <row r="223">
          <cell r="AI223" t="str">
            <v>Whitby</v>
          </cell>
          <cell r="AJ223">
            <v>0</v>
          </cell>
          <cell r="AM223" t="str">
            <v>Unassigned</v>
          </cell>
          <cell r="AN223" t="str">
            <v>Unassigned</v>
          </cell>
        </row>
        <row r="224">
          <cell r="AI224" t="str">
            <v>Multiple</v>
          </cell>
          <cell r="AJ224">
            <v>0</v>
          </cell>
          <cell r="AM224" t="str">
            <v>N/A</v>
          </cell>
          <cell r="AN224" t="str">
            <v>N/A</v>
          </cell>
        </row>
        <row r="225">
          <cell r="AI225" t="str">
            <v>Belleville</v>
          </cell>
          <cell r="AJ225">
            <v>0</v>
          </cell>
          <cell r="AM225" t="str">
            <v>Neelands, Lindsay</v>
          </cell>
          <cell r="AN225" t="str">
            <v>O'Neil, Jeff</v>
          </cell>
        </row>
        <row r="226">
          <cell r="AI226" t="str">
            <v>Multiple</v>
          </cell>
          <cell r="AJ226">
            <v>0</v>
          </cell>
          <cell r="AM226" t="str">
            <v>N/A</v>
          </cell>
          <cell r="AN226" t="str">
            <v>N/A</v>
          </cell>
        </row>
        <row r="227">
          <cell r="AI227" t="str">
            <v>Whitby</v>
          </cell>
          <cell r="AJ227">
            <v>0</v>
          </cell>
          <cell r="AM227" t="str">
            <v>Unassigned</v>
          </cell>
          <cell r="AN227" t="str">
            <v>Not Required</v>
          </cell>
        </row>
        <row r="228">
          <cell r="AI228" t="str">
            <v>Multiple</v>
          </cell>
          <cell r="AJ228">
            <v>0</v>
          </cell>
          <cell r="AM228" t="str">
            <v>N/A</v>
          </cell>
          <cell r="AN228" t="str">
            <v>N/A</v>
          </cell>
        </row>
        <row r="229">
          <cell r="AI229" t="str">
            <v>Multiple</v>
          </cell>
          <cell r="AJ229">
            <v>0</v>
          </cell>
          <cell r="AM229" t="str">
            <v>N/A</v>
          </cell>
          <cell r="AN229" t="str">
            <v>N/A</v>
          </cell>
        </row>
        <row r="230">
          <cell r="AI230" t="str">
            <v>Multiple</v>
          </cell>
          <cell r="AJ230">
            <v>0</v>
          </cell>
          <cell r="AM230" t="str">
            <v>N/A</v>
          </cell>
          <cell r="AN230" t="str">
            <v>N/A</v>
          </cell>
        </row>
        <row r="231">
          <cell r="AI231" t="str">
            <v>Multiple</v>
          </cell>
          <cell r="AJ231">
            <v>0</v>
          </cell>
          <cell r="AM231" t="str">
            <v>N/A</v>
          </cell>
          <cell r="AN231" t="str">
            <v>N/A</v>
          </cell>
        </row>
        <row r="232">
          <cell r="AI232" t="str">
            <v>Multiple</v>
          </cell>
          <cell r="AJ232">
            <v>0</v>
          </cell>
          <cell r="AM232" t="str">
            <v>N/A</v>
          </cell>
          <cell r="AN232" t="str">
            <v>N/A</v>
          </cell>
        </row>
        <row r="233">
          <cell r="AI233" t="str">
            <v>Multiple</v>
          </cell>
          <cell r="AJ233">
            <v>0</v>
          </cell>
          <cell r="AM233" t="str">
            <v>N/A</v>
          </cell>
          <cell r="AN233" t="str">
            <v>N/A</v>
          </cell>
        </row>
        <row r="234">
          <cell r="AI234" t="str">
            <v>Belleville</v>
          </cell>
          <cell r="AJ234">
            <v>0</v>
          </cell>
          <cell r="AM234" t="str">
            <v>Unassigned</v>
          </cell>
          <cell r="AN234" t="str">
            <v>Not Required</v>
          </cell>
        </row>
        <row r="235">
          <cell r="AI235" t="str">
            <v>Ajax</v>
          </cell>
          <cell r="AJ235">
            <v>1030</v>
          </cell>
          <cell r="AM235" t="str">
            <v>Neelands, Lindsay</v>
          </cell>
          <cell r="AN235" t="str">
            <v xml:space="preserve">McCarthy, Drew </v>
          </cell>
        </row>
        <row r="236">
          <cell r="AI236" t="str">
            <v>Ajax</v>
          </cell>
          <cell r="AJ236">
            <v>0</v>
          </cell>
          <cell r="AM236" t="str">
            <v>Unassigned</v>
          </cell>
          <cell r="AN236" t="str">
            <v>Not Required</v>
          </cell>
        </row>
        <row r="237">
          <cell r="AI237" t="str">
            <v>Ajax</v>
          </cell>
          <cell r="AJ237">
            <v>0</v>
          </cell>
          <cell r="AM237" t="str">
            <v>Arnett, Brendan</v>
          </cell>
          <cell r="AN237" t="str">
            <v>Contractor TBD</v>
          </cell>
        </row>
        <row r="238">
          <cell r="AI238" t="str">
            <v>Ajax</v>
          </cell>
          <cell r="AJ238">
            <v>0</v>
          </cell>
          <cell r="AM238" t="str">
            <v>Arnett, Brendan</v>
          </cell>
          <cell r="AN238" t="str">
            <v>Contractor TBD</v>
          </cell>
        </row>
        <row r="239">
          <cell r="AI239" t="str">
            <v>Ajax</v>
          </cell>
          <cell r="AJ239">
            <v>0</v>
          </cell>
          <cell r="AM239" t="str">
            <v>Unassigned</v>
          </cell>
          <cell r="AN239" t="str">
            <v>Not Required</v>
          </cell>
        </row>
        <row r="240">
          <cell r="AI240" t="str">
            <v>Ajax</v>
          </cell>
          <cell r="AJ240">
            <v>0</v>
          </cell>
          <cell r="AM240" t="str">
            <v>Unassigned</v>
          </cell>
          <cell r="AN240" t="str">
            <v>Not Required</v>
          </cell>
        </row>
        <row r="241">
          <cell r="AI241" t="str">
            <v>Whitby</v>
          </cell>
          <cell r="AJ241">
            <v>0</v>
          </cell>
          <cell r="AM241" t="str">
            <v>Unassigned</v>
          </cell>
          <cell r="AN241" t="str">
            <v>Not Required</v>
          </cell>
        </row>
        <row r="242">
          <cell r="AI242" t="str">
            <v>Whitby</v>
          </cell>
          <cell r="AJ242">
            <v>0</v>
          </cell>
          <cell r="AM242" t="str">
            <v>Unassigned</v>
          </cell>
          <cell r="AN242" t="str">
            <v>Not Required</v>
          </cell>
        </row>
        <row r="243">
          <cell r="AI243" t="str">
            <v>Whitby</v>
          </cell>
          <cell r="AJ243">
            <v>0</v>
          </cell>
          <cell r="AM243" t="str">
            <v>Unassigned</v>
          </cell>
          <cell r="AN243" t="str">
            <v>Not Required</v>
          </cell>
        </row>
        <row r="244">
          <cell r="AI244" t="str">
            <v>Belleville</v>
          </cell>
          <cell r="AJ244">
            <v>0</v>
          </cell>
          <cell r="AM244" t="str">
            <v>Barnett, Ross</v>
          </cell>
          <cell r="AN244" t="str">
            <v>Contractor TBD</v>
          </cell>
        </row>
        <row r="245">
          <cell r="AI245" t="str">
            <v>Belleville</v>
          </cell>
          <cell r="AJ245">
            <v>0</v>
          </cell>
          <cell r="AM245" t="str">
            <v>Neelands, Lindsay</v>
          </cell>
        </row>
        <row r="246">
          <cell r="AI246" t="str">
            <v>Multiple</v>
          </cell>
          <cell r="AJ246">
            <v>0</v>
          </cell>
          <cell r="AM246" t="str">
            <v>N/A</v>
          </cell>
          <cell r="AN246" t="str">
            <v>N/A</v>
          </cell>
        </row>
        <row r="247">
          <cell r="AI247" t="str">
            <v>Whitby</v>
          </cell>
          <cell r="AJ247">
            <v>0</v>
          </cell>
          <cell r="AM247" t="str">
            <v>Zuniga, Luis</v>
          </cell>
          <cell r="AN247" t="str">
            <v>Westmore</v>
          </cell>
        </row>
        <row r="248">
          <cell r="AI248" t="str">
            <v>Ajax</v>
          </cell>
          <cell r="AJ248">
            <v>0</v>
          </cell>
          <cell r="AM248" t="str">
            <v>Unassigned</v>
          </cell>
          <cell r="AN248" t="str">
            <v>Not Required</v>
          </cell>
        </row>
        <row r="249">
          <cell r="AI249" t="str">
            <v>Ajax</v>
          </cell>
          <cell r="AJ249">
            <v>0</v>
          </cell>
          <cell r="AM249" t="str">
            <v>Arnett, Brendan</v>
          </cell>
          <cell r="AN249" t="str">
            <v>Westmore</v>
          </cell>
        </row>
        <row r="250">
          <cell r="AI250" t="str">
            <v>Whitby</v>
          </cell>
          <cell r="AJ250">
            <v>0</v>
          </cell>
          <cell r="AM250" t="str">
            <v>Unassigned</v>
          </cell>
          <cell r="AN250" t="str">
            <v>Not Required</v>
          </cell>
        </row>
        <row r="251">
          <cell r="AI251" t="str">
            <v>Ajax</v>
          </cell>
          <cell r="AJ251">
            <v>0</v>
          </cell>
          <cell r="AM251" t="str">
            <v>Unassigned</v>
          </cell>
          <cell r="AN251" t="str">
            <v>Not Required</v>
          </cell>
        </row>
        <row r="252">
          <cell r="AI252" t="str">
            <v>Ajax</v>
          </cell>
          <cell r="AJ252">
            <v>1600</v>
          </cell>
          <cell r="AM252" t="str">
            <v>Neelands, Lindsay</v>
          </cell>
          <cell r="AN252" t="str">
            <v>Unassigned</v>
          </cell>
        </row>
        <row r="253">
          <cell r="AI253" t="str">
            <v>Belleville</v>
          </cell>
          <cell r="AJ253">
            <v>0</v>
          </cell>
          <cell r="AM253" t="str">
            <v>Neelands, Lindsay</v>
          </cell>
        </row>
        <row r="254">
          <cell r="AI254" t="str">
            <v>Whitby</v>
          </cell>
          <cell r="AJ254">
            <v>520</v>
          </cell>
          <cell r="AM254" t="str">
            <v>Neelands, Lindsay</v>
          </cell>
          <cell r="AN254" t="str">
            <v>Lowery, Chad</v>
          </cell>
        </row>
        <row r="255">
          <cell r="AI255" t="str">
            <v>Multiple</v>
          </cell>
          <cell r="AJ255">
            <v>478.10889999999984</v>
          </cell>
          <cell r="AM255" t="str">
            <v>Multiple</v>
          </cell>
          <cell r="AN255" t="str">
            <v>Multiple</v>
          </cell>
        </row>
        <row r="256">
          <cell r="AI256" t="str">
            <v>Multiple</v>
          </cell>
          <cell r="AJ256">
            <v>4375</v>
          </cell>
          <cell r="AM256" t="str">
            <v>Multiple</v>
          </cell>
          <cell r="AN256" t="str">
            <v>Multiple</v>
          </cell>
        </row>
        <row r="257">
          <cell r="AI257" t="str">
            <v>General</v>
          </cell>
          <cell r="AM257" t="str">
            <v>N/A</v>
          </cell>
          <cell r="AN257" t="str">
            <v>N/A</v>
          </cell>
        </row>
        <row r="258">
          <cell r="AI258" t="str">
            <v>General</v>
          </cell>
          <cell r="AM258" t="str">
            <v>N/A</v>
          </cell>
          <cell r="AN258" t="str">
            <v>N/A</v>
          </cell>
        </row>
        <row r="259">
          <cell r="AI259" t="str">
            <v>General</v>
          </cell>
          <cell r="AM259" t="str">
            <v>N/A</v>
          </cell>
          <cell r="AN259" t="str">
            <v>N/A</v>
          </cell>
        </row>
        <row r="260">
          <cell r="AI260" t="str">
            <v>Whitby</v>
          </cell>
          <cell r="AJ260">
            <v>0</v>
          </cell>
          <cell r="AM260" t="str">
            <v>N/A</v>
          </cell>
          <cell r="AN260" t="str">
            <v>N/A</v>
          </cell>
        </row>
        <row r="261">
          <cell r="AI261" t="str">
            <v>Whitby</v>
          </cell>
          <cell r="AJ261">
            <v>0</v>
          </cell>
          <cell r="AM261" t="str">
            <v>Unassigned</v>
          </cell>
          <cell r="AN261" t="str">
            <v>Not Required</v>
          </cell>
        </row>
        <row r="262">
          <cell r="AI262" t="str">
            <v>Whitby</v>
          </cell>
          <cell r="AJ262">
            <v>0</v>
          </cell>
          <cell r="AM262" t="str">
            <v>Cornelius, Neil</v>
          </cell>
          <cell r="AN262" t="str">
            <v>Unassigned</v>
          </cell>
        </row>
        <row r="263">
          <cell r="AI263" t="str">
            <v>Whitby</v>
          </cell>
          <cell r="AJ263">
            <v>0</v>
          </cell>
          <cell r="AM263" t="str">
            <v>Sheng, Lizhen</v>
          </cell>
          <cell r="AN263" t="str">
            <v>Westmore</v>
          </cell>
        </row>
        <row r="264">
          <cell r="AI264" t="str">
            <v>Whitby</v>
          </cell>
          <cell r="AJ264">
            <v>0</v>
          </cell>
          <cell r="AM264" t="str">
            <v>Unassigned</v>
          </cell>
          <cell r="AN264" t="str">
            <v>Unassigned</v>
          </cell>
        </row>
        <row r="265">
          <cell r="AI265" t="str">
            <v>Belleville</v>
          </cell>
          <cell r="AJ265">
            <v>0</v>
          </cell>
          <cell r="AM265" t="str">
            <v>Unassigned</v>
          </cell>
          <cell r="AN265" t="str">
            <v>Unassigned</v>
          </cell>
        </row>
        <row r="266">
          <cell r="AI266" t="str">
            <v>Multiple</v>
          </cell>
          <cell r="AJ266">
            <v>0</v>
          </cell>
          <cell r="AM266" t="str">
            <v>Cornelius, Neil</v>
          </cell>
          <cell r="AN266" t="str">
            <v>Loomans, Brian</v>
          </cell>
        </row>
        <row r="267">
          <cell r="AI267" t="str">
            <v>Brock</v>
          </cell>
          <cell r="AJ267">
            <v>0</v>
          </cell>
          <cell r="AM267" t="str">
            <v>Unassigned</v>
          </cell>
          <cell r="AN267" t="str">
            <v>Not Required</v>
          </cell>
        </row>
        <row r="268">
          <cell r="AI268" t="str">
            <v>Whitby</v>
          </cell>
          <cell r="AJ268">
            <v>20</v>
          </cell>
          <cell r="AM268" t="str">
            <v>Cornelius, Neil</v>
          </cell>
          <cell r="AN268" t="str">
            <v>Loomans, Brian</v>
          </cell>
        </row>
        <row r="269">
          <cell r="AI269" t="str">
            <v>Multiple</v>
          </cell>
          <cell r="AJ269">
            <v>0</v>
          </cell>
          <cell r="AM269" t="str">
            <v>N/A</v>
          </cell>
          <cell r="AN269" t="str">
            <v>N/A</v>
          </cell>
        </row>
        <row r="270">
          <cell r="AI270" t="str">
            <v>Belleville</v>
          </cell>
          <cell r="AJ270">
            <v>0</v>
          </cell>
          <cell r="AM270" t="str">
            <v>Unassigned</v>
          </cell>
          <cell r="AN270" t="str">
            <v>Not Required</v>
          </cell>
        </row>
        <row r="271">
          <cell r="AI271" t="str">
            <v>Multiple</v>
          </cell>
          <cell r="AJ271">
            <v>0</v>
          </cell>
          <cell r="AM271" t="str">
            <v>N/A</v>
          </cell>
          <cell r="AN271" t="str">
            <v>N/A</v>
          </cell>
        </row>
        <row r="272">
          <cell r="AI272" t="str">
            <v>Ajax</v>
          </cell>
          <cell r="AJ272">
            <v>0</v>
          </cell>
          <cell r="AM272" t="str">
            <v>Arnett, Brendan</v>
          </cell>
          <cell r="AN272" t="str">
            <v>Contractor TBD</v>
          </cell>
        </row>
        <row r="273">
          <cell r="AI273" t="str">
            <v>Ajax</v>
          </cell>
          <cell r="AJ273">
            <v>0</v>
          </cell>
          <cell r="AM273" t="str">
            <v>Arnett, Brendan</v>
          </cell>
          <cell r="AN273" t="str">
            <v>Contractor TBD</v>
          </cell>
        </row>
        <row r="274">
          <cell r="AI274" t="str">
            <v>Ajax</v>
          </cell>
          <cell r="AJ274">
            <v>0</v>
          </cell>
          <cell r="AM274" t="str">
            <v>Arnett, Brendan</v>
          </cell>
          <cell r="AN274" t="str">
            <v>Contractor TBD</v>
          </cell>
        </row>
        <row r="275">
          <cell r="AI275" t="str">
            <v>Whitby</v>
          </cell>
          <cell r="AJ275">
            <v>0</v>
          </cell>
          <cell r="AM275" t="str">
            <v>Unassigned</v>
          </cell>
          <cell r="AN275" t="str">
            <v>Not Required</v>
          </cell>
        </row>
        <row r="276">
          <cell r="AI276" t="str">
            <v>Whitby</v>
          </cell>
          <cell r="AJ276">
            <v>0</v>
          </cell>
          <cell r="AM276" t="str">
            <v>Unassigned</v>
          </cell>
          <cell r="AN276" t="str">
            <v>Not Required</v>
          </cell>
        </row>
        <row r="277">
          <cell r="AI277" t="str">
            <v>Clarington</v>
          </cell>
          <cell r="AJ277">
            <v>0</v>
          </cell>
          <cell r="AM277" t="str">
            <v>Unassigned</v>
          </cell>
          <cell r="AN277" t="str">
            <v>Not Required</v>
          </cell>
        </row>
        <row r="278">
          <cell r="AI278" t="str">
            <v>Ajax</v>
          </cell>
          <cell r="AJ278">
            <v>90</v>
          </cell>
          <cell r="AM278" t="str">
            <v>Arnett, Brendan</v>
          </cell>
          <cell r="AN278" t="str">
            <v>Westmore</v>
          </cell>
        </row>
        <row r="279">
          <cell r="AI279" t="str">
            <v>Ajax</v>
          </cell>
          <cell r="AJ279">
            <v>0</v>
          </cell>
          <cell r="AM279" t="str">
            <v>Unassigned</v>
          </cell>
          <cell r="AN279" t="str">
            <v>Not Required</v>
          </cell>
        </row>
        <row r="280">
          <cell r="AI280" t="str">
            <v>Multiple</v>
          </cell>
          <cell r="AJ280">
            <v>0</v>
          </cell>
          <cell r="AM280" t="str">
            <v>N/A</v>
          </cell>
          <cell r="AN280" t="str">
            <v>N/A</v>
          </cell>
        </row>
        <row r="281">
          <cell r="AI281" t="str">
            <v>Multiple</v>
          </cell>
          <cell r="AJ281">
            <v>0</v>
          </cell>
          <cell r="AM281" t="str">
            <v>N/A</v>
          </cell>
          <cell r="AN281" t="str">
            <v>N/A</v>
          </cell>
        </row>
        <row r="282">
          <cell r="AI282" t="str">
            <v>Ajax</v>
          </cell>
          <cell r="AJ282">
            <v>800</v>
          </cell>
          <cell r="AM282" t="str">
            <v>Neelands, Lindsay</v>
          </cell>
          <cell r="AN282" t="str">
            <v xml:space="preserve">McCarthy, Drew </v>
          </cell>
        </row>
        <row r="283">
          <cell r="AI283" t="str">
            <v>Ajax</v>
          </cell>
          <cell r="AJ283">
            <v>0</v>
          </cell>
          <cell r="AM283" t="str">
            <v>Arnett, Brendan</v>
          </cell>
          <cell r="AN283" t="str">
            <v>Aecon</v>
          </cell>
        </row>
        <row r="284">
          <cell r="AI284" t="str">
            <v>Clarington</v>
          </cell>
          <cell r="AJ284">
            <v>0</v>
          </cell>
          <cell r="AM284" t="str">
            <v>Cornelius, Neil</v>
          </cell>
          <cell r="AN284" t="str">
            <v>Not Required</v>
          </cell>
        </row>
        <row r="285">
          <cell r="AI285" t="str">
            <v>Gravenhurst</v>
          </cell>
          <cell r="AJ285">
            <v>0</v>
          </cell>
          <cell r="AM285" t="str">
            <v>N/A</v>
          </cell>
          <cell r="AN285" t="str">
            <v>N/A</v>
          </cell>
        </row>
        <row r="286">
          <cell r="AI286" t="str">
            <v>Gravenhurst</v>
          </cell>
          <cell r="AJ286">
            <v>0</v>
          </cell>
          <cell r="AM286" t="str">
            <v>Terry, Matthew</v>
          </cell>
          <cell r="AN286" t="str">
            <v>McNamara</v>
          </cell>
        </row>
        <row r="287">
          <cell r="AI287" t="str">
            <v>Brock</v>
          </cell>
          <cell r="AJ287">
            <v>0</v>
          </cell>
          <cell r="AM287" t="str">
            <v>Terry, Matthew</v>
          </cell>
          <cell r="AN287" t="str">
            <v>Westmore</v>
          </cell>
        </row>
        <row r="288">
          <cell r="AI288" t="str">
            <v>Ajax</v>
          </cell>
          <cell r="AJ288">
            <v>0</v>
          </cell>
          <cell r="AM288" t="str">
            <v>Unassigned</v>
          </cell>
          <cell r="AN288" t="str">
            <v>Not Required</v>
          </cell>
        </row>
        <row r="289">
          <cell r="AI289" t="str">
            <v>Ajax</v>
          </cell>
          <cell r="AJ289">
            <v>0</v>
          </cell>
          <cell r="AM289" t="str">
            <v>Unassigned</v>
          </cell>
          <cell r="AN289" t="str">
            <v>Not Required</v>
          </cell>
        </row>
        <row r="290">
          <cell r="AI290" t="str">
            <v>Ajax</v>
          </cell>
          <cell r="AJ290">
            <v>0</v>
          </cell>
          <cell r="AM290" t="str">
            <v>Unassigned</v>
          </cell>
          <cell r="AN290" t="str">
            <v>Not Required</v>
          </cell>
        </row>
        <row r="291">
          <cell r="AI291" t="str">
            <v>Whitby</v>
          </cell>
          <cell r="AJ291">
            <v>0</v>
          </cell>
          <cell r="AM291" t="str">
            <v>Unassigned</v>
          </cell>
          <cell r="AN291" t="str">
            <v>Not Required</v>
          </cell>
        </row>
        <row r="292">
          <cell r="AI292" t="str">
            <v>Belleville</v>
          </cell>
          <cell r="AJ292">
            <v>0</v>
          </cell>
          <cell r="AM292" t="str">
            <v>Neelands, Lindsay</v>
          </cell>
        </row>
        <row r="293">
          <cell r="AI293" t="str">
            <v>Gravenhurst</v>
          </cell>
          <cell r="AJ293">
            <v>0</v>
          </cell>
          <cell r="AM293" t="str">
            <v>N/A</v>
          </cell>
          <cell r="AN293" t="str">
            <v>N/A</v>
          </cell>
        </row>
        <row r="294">
          <cell r="AI294" t="str">
            <v>Whitby</v>
          </cell>
          <cell r="AJ294">
            <v>0</v>
          </cell>
          <cell r="AM294" t="str">
            <v>Young, Jordon</v>
          </cell>
          <cell r="AN294" t="str">
            <v>Westmore</v>
          </cell>
        </row>
        <row r="295">
          <cell r="AI295" t="str">
            <v>Whitby</v>
          </cell>
          <cell r="AJ295">
            <v>0</v>
          </cell>
          <cell r="AM295" t="str">
            <v>Unassigned</v>
          </cell>
          <cell r="AN295" t="str">
            <v>Not Required</v>
          </cell>
        </row>
        <row r="296">
          <cell r="AI296" t="str">
            <v>Multiple</v>
          </cell>
          <cell r="AJ296">
            <v>75</v>
          </cell>
          <cell r="AM296" t="str">
            <v>Multiple</v>
          </cell>
          <cell r="AN296" t="str">
            <v>Multiple</v>
          </cell>
        </row>
        <row r="297">
          <cell r="AI297" t="str">
            <v>Whitby</v>
          </cell>
          <cell r="AJ297">
            <v>0</v>
          </cell>
          <cell r="AM297" t="str">
            <v>Unassigned</v>
          </cell>
          <cell r="AN297" t="str">
            <v>Not Required</v>
          </cell>
        </row>
        <row r="298">
          <cell r="AI298" t="str">
            <v>Ajax</v>
          </cell>
          <cell r="AJ298">
            <v>0</v>
          </cell>
          <cell r="AM298" t="str">
            <v>Cornelius, Neil</v>
          </cell>
          <cell r="AN298" t="str">
            <v>Loomans, Brian</v>
          </cell>
        </row>
        <row r="299">
          <cell r="AI299" t="str">
            <v>Brock</v>
          </cell>
          <cell r="AJ299">
            <v>0</v>
          </cell>
          <cell r="AM299" t="str">
            <v>Neelands, Lindsay</v>
          </cell>
          <cell r="AN299" t="str">
            <v>Neelands, Lindsay</v>
          </cell>
        </row>
        <row r="300">
          <cell r="AI300" t="str">
            <v>Ajax</v>
          </cell>
          <cell r="AJ300">
            <v>0</v>
          </cell>
          <cell r="AM300" t="str">
            <v>N/A</v>
          </cell>
          <cell r="AN300" t="str">
            <v>N/A</v>
          </cell>
        </row>
        <row r="301">
          <cell r="AI301" t="str">
            <v>Ajax</v>
          </cell>
          <cell r="AJ301">
            <v>0</v>
          </cell>
          <cell r="AM301" t="str">
            <v>Unassigned</v>
          </cell>
          <cell r="AN301" t="str">
            <v>Not Required</v>
          </cell>
        </row>
        <row r="302">
          <cell r="AI302" t="str">
            <v>Ajax</v>
          </cell>
          <cell r="AJ302">
            <v>0</v>
          </cell>
          <cell r="AM302" t="str">
            <v>Unassigned</v>
          </cell>
          <cell r="AN302" t="str">
            <v>Not Required</v>
          </cell>
        </row>
        <row r="303">
          <cell r="AI303" t="str">
            <v>Multiple</v>
          </cell>
          <cell r="AJ303">
            <v>0</v>
          </cell>
          <cell r="AM303" t="str">
            <v>Multiple</v>
          </cell>
          <cell r="AN303" t="str">
            <v>Multiple</v>
          </cell>
        </row>
        <row r="304">
          <cell r="AI304" t="str">
            <v>Whitby</v>
          </cell>
          <cell r="AJ304">
            <v>0</v>
          </cell>
          <cell r="AM304" t="str">
            <v>Neelands, Lindsay</v>
          </cell>
          <cell r="AN304" t="str">
            <v>Unassigned</v>
          </cell>
        </row>
        <row r="305">
          <cell r="AI305" t="str">
            <v>Gravenhurst</v>
          </cell>
          <cell r="AJ305">
            <v>0</v>
          </cell>
          <cell r="AM305" t="str">
            <v>N/A</v>
          </cell>
          <cell r="AN305" t="str">
            <v>N/A</v>
          </cell>
        </row>
        <row r="306">
          <cell r="AI306" t="str">
            <v>Ajax</v>
          </cell>
          <cell r="AJ306">
            <v>0</v>
          </cell>
          <cell r="AM306" t="str">
            <v>Cornelius, Neil</v>
          </cell>
          <cell r="AN306" t="str">
            <v>Loomans, Brian</v>
          </cell>
        </row>
        <row r="307">
          <cell r="AI307" t="str">
            <v>Whitby</v>
          </cell>
          <cell r="AJ307">
            <v>0</v>
          </cell>
          <cell r="AM307" t="str">
            <v>Unassigned</v>
          </cell>
          <cell r="AN307" t="str">
            <v>Not Required</v>
          </cell>
        </row>
        <row r="308">
          <cell r="AI308" t="str">
            <v>Brock</v>
          </cell>
          <cell r="AJ308">
            <v>0</v>
          </cell>
          <cell r="AM308" t="str">
            <v>Unassigned</v>
          </cell>
          <cell r="AN308" t="str">
            <v>Not Required</v>
          </cell>
        </row>
        <row r="309">
          <cell r="AI309" t="str">
            <v>Ajax</v>
          </cell>
          <cell r="AJ309">
            <v>0</v>
          </cell>
          <cell r="AM309" t="str">
            <v>Neelands, Lindsay</v>
          </cell>
          <cell r="AN309" t="str">
            <v>Lowery, Chad</v>
          </cell>
        </row>
        <row r="310">
          <cell r="AI310" t="str">
            <v>Whitby</v>
          </cell>
          <cell r="AJ310">
            <v>0</v>
          </cell>
          <cell r="AM310" t="str">
            <v>Unassigned</v>
          </cell>
          <cell r="AN310" t="str">
            <v>Not Required</v>
          </cell>
        </row>
        <row r="311">
          <cell r="AI311" t="str">
            <v>Multiple</v>
          </cell>
          <cell r="AJ311">
            <v>0</v>
          </cell>
          <cell r="AM311" t="str">
            <v>N/A</v>
          </cell>
          <cell r="AN311" t="str">
            <v>N/A</v>
          </cell>
        </row>
        <row r="312">
          <cell r="AI312" t="str">
            <v>General</v>
          </cell>
          <cell r="AM312" t="str">
            <v>N/A</v>
          </cell>
          <cell r="AN312" t="str">
            <v>N/A</v>
          </cell>
        </row>
        <row r="313">
          <cell r="AI313" t="str">
            <v>Gravenhurst</v>
          </cell>
          <cell r="AJ313">
            <v>0</v>
          </cell>
          <cell r="AM313" t="str">
            <v>N/A</v>
          </cell>
          <cell r="AN313" t="str">
            <v>N/A</v>
          </cell>
        </row>
        <row r="314">
          <cell r="AI314" t="str">
            <v>Belleville</v>
          </cell>
          <cell r="AJ314">
            <v>0</v>
          </cell>
          <cell r="AM314" t="str">
            <v>Unassigned</v>
          </cell>
          <cell r="AN314" t="str">
            <v>Not Required</v>
          </cell>
        </row>
        <row r="315">
          <cell r="AI315" t="str">
            <v>Belleville</v>
          </cell>
          <cell r="AJ315">
            <v>0</v>
          </cell>
          <cell r="AM315" t="str">
            <v>Unassigned</v>
          </cell>
          <cell r="AN315" t="str">
            <v>Unassigned</v>
          </cell>
        </row>
        <row r="316">
          <cell r="AI316" t="str">
            <v>Ajax</v>
          </cell>
          <cell r="AJ316">
            <v>0</v>
          </cell>
          <cell r="AM316" t="str">
            <v>Neelands, Lindsay</v>
          </cell>
          <cell r="AN316" t="str">
            <v>Unassigned</v>
          </cell>
        </row>
        <row r="317">
          <cell r="AI317" t="str">
            <v>Ajax</v>
          </cell>
          <cell r="AM317" t="str">
            <v>N/A</v>
          </cell>
          <cell r="AN317" t="str">
            <v>N/A</v>
          </cell>
        </row>
        <row r="318">
          <cell r="AI318" t="str">
            <v>Ajax</v>
          </cell>
          <cell r="AJ318">
            <v>0</v>
          </cell>
          <cell r="AM318" t="str">
            <v>Cornelius, Neil</v>
          </cell>
          <cell r="AN318" t="str">
            <v>Loomans, Brian</v>
          </cell>
        </row>
        <row r="319">
          <cell r="AI319" t="str">
            <v>Multiple</v>
          </cell>
          <cell r="AJ319">
            <v>0</v>
          </cell>
          <cell r="AM319" t="str">
            <v>N/A</v>
          </cell>
          <cell r="AN319" t="str">
            <v>N/A</v>
          </cell>
        </row>
        <row r="320">
          <cell r="AI320" t="str">
            <v>Multiple</v>
          </cell>
          <cell r="AJ320">
            <v>0</v>
          </cell>
          <cell r="AM320" t="str">
            <v>Cornelius, Neil</v>
          </cell>
          <cell r="AN320" t="str">
            <v>Loomans, Brian</v>
          </cell>
        </row>
        <row r="321">
          <cell r="AI321" t="str">
            <v>Whitby</v>
          </cell>
          <cell r="AJ321">
            <v>0</v>
          </cell>
          <cell r="AM321" t="str">
            <v>Cornelius, Neil</v>
          </cell>
          <cell r="AN321" t="str">
            <v>Loomans, Brian</v>
          </cell>
        </row>
        <row r="322">
          <cell r="AI322" t="str">
            <v>Belleville</v>
          </cell>
          <cell r="AJ322">
            <v>0</v>
          </cell>
          <cell r="AM322" t="str">
            <v>Cornelius, Neil</v>
          </cell>
          <cell r="AN322" t="str">
            <v>Loomans, Brian</v>
          </cell>
        </row>
        <row r="323">
          <cell r="AI323" t="str">
            <v>Ajax</v>
          </cell>
          <cell r="AJ323">
            <v>0</v>
          </cell>
          <cell r="AM323" t="str">
            <v>Cornelius, Neil</v>
          </cell>
          <cell r="AN323" t="str">
            <v>Loomans, Brian</v>
          </cell>
        </row>
        <row r="324">
          <cell r="AI324" t="str">
            <v>Multiple</v>
          </cell>
          <cell r="AJ324">
            <v>0</v>
          </cell>
          <cell r="AM324" t="str">
            <v>N/A</v>
          </cell>
          <cell r="AN324" t="str">
            <v>N/A</v>
          </cell>
        </row>
        <row r="325">
          <cell r="AJ325">
            <v>0</v>
          </cell>
        </row>
        <row r="326">
          <cell r="AJ326">
            <v>0</v>
          </cell>
        </row>
        <row r="327">
          <cell r="AI327" t="str">
            <v>Whitby</v>
          </cell>
          <cell r="AJ327">
            <v>470</v>
          </cell>
          <cell r="AM327" t="str">
            <v>Neelands, Lindsay</v>
          </cell>
          <cell r="AN327" t="str">
            <v>Lowery, Chad</v>
          </cell>
        </row>
        <row r="328">
          <cell r="AI328" t="str">
            <v>Whitby</v>
          </cell>
          <cell r="AJ328">
            <v>320</v>
          </cell>
          <cell r="AM328" t="str">
            <v>Neelands, Lindsay</v>
          </cell>
          <cell r="AN328" t="str">
            <v>Unassigned</v>
          </cell>
        </row>
        <row r="329">
          <cell r="AI329" t="str">
            <v>Whitby</v>
          </cell>
          <cell r="AJ329">
            <v>320</v>
          </cell>
          <cell r="AM329" t="str">
            <v>Neelands, Lindsay</v>
          </cell>
          <cell r="AN329" t="str">
            <v>Unassigned</v>
          </cell>
        </row>
        <row r="330">
          <cell r="AI330" t="str">
            <v>Whitby</v>
          </cell>
          <cell r="AJ330">
            <v>0</v>
          </cell>
          <cell r="AM330" t="str">
            <v>Neelands, Lindsay</v>
          </cell>
          <cell r="AN330" t="str">
            <v>Unassigned</v>
          </cell>
        </row>
      </sheetData>
      <sheetData sheetId="7"/>
      <sheetData sheetId="8"/>
      <sheetData sheetId="9"/>
      <sheetData sheetId="10">
        <row r="1">
          <cell r="H1">
            <v>95577168.463857099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&amp;A Summary"/>
      <sheetName val="Capital Summary"/>
      <sheetName val="WRZ ICM Threshold 2025 PCI"/>
      <sheetName val="VRZ ICM Threshold 2025 PCI"/>
      <sheetName val="WRZ ICM Threshold Actual PC2025"/>
      <sheetName val="VRZ ICM Threshold Actual PC2025"/>
      <sheetName val="WRZ ICM Threshold Actual PCI"/>
      <sheetName val="VRZ ICM Threshold Actual PCI"/>
    </sheetNames>
    <sheetDataSet>
      <sheetData sheetId="0"/>
      <sheetData sheetId="1">
        <row r="1">
          <cell r="G1">
            <v>2020</v>
          </cell>
        </row>
        <row r="6">
          <cell r="B6">
            <v>2020</v>
          </cell>
          <cell r="C6">
            <v>2021</v>
          </cell>
          <cell r="D6">
            <v>2022</v>
          </cell>
          <cell r="E6">
            <v>2023</v>
          </cell>
          <cell r="F6">
            <v>2024</v>
          </cell>
          <cell r="G6">
            <v>2025</v>
          </cell>
          <cell r="H6">
            <v>2026</v>
          </cell>
        </row>
        <row r="8">
          <cell r="A8" t="str">
            <v>Actual Elexicon Capital Spend</v>
          </cell>
          <cell r="B8">
            <v>35190386.211000003</v>
          </cell>
          <cell r="C8">
            <v>53425261.409999996</v>
          </cell>
          <cell r="D8">
            <v>78409172.780000001</v>
          </cell>
          <cell r="E8">
            <v>52545343.770000003</v>
          </cell>
          <cell r="F8">
            <v>68874028.299999997</v>
          </cell>
          <cell r="G8">
            <v>59751811</v>
          </cell>
          <cell r="H8">
            <v>77199087.896599993</v>
          </cell>
        </row>
      </sheetData>
      <sheetData sheetId="2"/>
      <sheetData sheetId="3">
        <row r="16">
          <cell r="E16">
            <v>3.3000000000000002E-2</v>
          </cell>
        </row>
        <row r="20">
          <cell r="E20">
            <v>3.9903130198614507E-3</v>
          </cell>
        </row>
        <row r="49">
          <cell r="E49">
            <v>238106078.248</v>
          </cell>
        </row>
        <row r="51">
          <cell r="E51">
            <v>11232271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lists"/>
      <sheetName val="tempcopy"/>
      <sheetName val="1. Information Sheet"/>
      <sheetName val="2. Rate Class Selection"/>
      <sheetName val="3. Growth Factor - NUM_CALC1"/>
      <sheetName val="4. Growth Factor - NUM_CALC2"/>
      <sheetName val="5. Rev_Requ_Check"/>
      <sheetName val="6. Growth Factor - DEN_CALC"/>
      <sheetName val="7. Revenue Proportions"/>
      <sheetName val="8. Threshold Test"/>
      <sheetName val="9a. Proposed ACM Projects"/>
      <sheetName val="9b. Proposed ACM ICM Projects"/>
      <sheetName val="10. Incremental Capital Adj."/>
      <sheetName val="11. Rate Rider Calc"/>
    </sheetNames>
    <sheetDataSet>
      <sheetData sheetId="0" refreshError="1"/>
      <sheetData sheetId="1" refreshError="1"/>
      <sheetData sheetId="2">
        <row r="48">
          <cell r="F48" t="str">
            <v>Revenues Based on 2023 Actual Distribution Demand</v>
          </cell>
        </row>
        <row r="49">
          <cell r="F49" t="str">
            <v>Revenues Based on 2011 Board-Approved Distribution Demand</v>
          </cell>
        </row>
      </sheetData>
      <sheetData sheetId="3" refreshError="1"/>
      <sheetData sheetId="4" refreshError="1"/>
      <sheetData sheetId="5">
        <row r="23">
          <cell r="N23">
            <v>26982823.090299994</v>
          </cell>
        </row>
      </sheetData>
      <sheetData sheetId="6" refreshError="1"/>
      <sheetData sheetId="7">
        <row r="23">
          <cell r="N23">
            <v>23602558.322999995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lists"/>
      <sheetName val="tempcopy"/>
      <sheetName val="1. Information Sheet"/>
      <sheetName val="2. Rate Class Selection"/>
      <sheetName val="3. Growth Factor - NUM_CALC1"/>
      <sheetName val="4. Growth Factor - NUM_CALC2"/>
      <sheetName val="5. Rev_Requ_Check"/>
      <sheetName val="6. Growth Factor - DEN_CALC"/>
      <sheetName val="7. Revenue Proportions"/>
      <sheetName val="8. Threshold Test"/>
      <sheetName val="9a. Proposed ACM Projects"/>
      <sheetName val="9b. Proposed ACM ICM Projects"/>
      <sheetName val="10. Incremental Capital Adj."/>
      <sheetName val="11. Rate Rider Calc"/>
    </sheetNames>
    <sheetDataSet>
      <sheetData sheetId="0" refreshError="1"/>
      <sheetData sheetId="1" refreshError="1"/>
      <sheetData sheetId="2">
        <row r="48">
          <cell r="F48" t="str">
            <v>Revenues Based on 2023 Actual Distribution Demand</v>
          </cell>
        </row>
        <row r="49">
          <cell r="F49" t="str">
            <v>Revenues Based on 2014 Board-Approved Distribution Demand</v>
          </cell>
        </row>
      </sheetData>
      <sheetData sheetId="3" refreshError="1"/>
      <sheetData sheetId="4" refreshError="1"/>
      <sheetData sheetId="5">
        <row r="26">
          <cell r="N26">
            <v>62787550.68379999</v>
          </cell>
        </row>
      </sheetData>
      <sheetData sheetId="6" refreshError="1"/>
      <sheetData sheetId="7">
        <row r="26">
          <cell r="N26">
            <v>59991236.804899991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6AEC-F07E-45B7-9B1F-2BA51DCE8E23}">
  <sheetPr codeName="Sheet1"/>
  <dimension ref="A1:N13"/>
  <sheetViews>
    <sheetView zoomScale="98" workbookViewId="0">
      <selection activeCell="A11" sqref="A11"/>
    </sheetView>
  </sheetViews>
  <sheetFormatPr defaultColWidth="8.85546875" defaultRowHeight="15" x14ac:dyDescent="0.25"/>
  <cols>
    <col min="1" max="1" width="77.140625" customWidth="1"/>
    <col min="2" max="2" width="15.5703125" customWidth="1"/>
    <col min="3" max="3" width="15.42578125" customWidth="1"/>
    <col min="4" max="4" width="15.85546875" customWidth="1"/>
    <col min="5" max="5" width="15.5703125" customWidth="1"/>
    <col min="6" max="6" width="18.85546875" customWidth="1"/>
    <col min="7" max="7" width="15.85546875" customWidth="1"/>
    <col min="8" max="8" width="16.42578125" customWidth="1"/>
    <col min="9" max="11" width="15.5703125" customWidth="1"/>
    <col min="12" max="18" width="15.5703125" bestFit="1" customWidth="1"/>
    <col min="19" max="19" width="18.140625" customWidth="1"/>
    <col min="20" max="25" width="9.85546875" bestFit="1" customWidth="1"/>
  </cols>
  <sheetData>
    <row r="1" spans="1:14" ht="15.75" x14ac:dyDescent="0.25">
      <c r="A1" s="50" t="s">
        <v>0</v>
      </c>
      <c r="B1" s="50">
        <v>2015</v>
      </c>
      <c r="C1" s="50">
        <v>2016</v>
      </c>
      <c r="D1" s="50">
        <v>2017</v>
      </c>
      <c r="E1" s="50">
        <v>2018</v>
      </c>
      <c r="F1" s="50">
        <v>2019</v>
      </c>
      <c r="G1" s="50">
        <v>2020</v>
      </c>
      <c r="H1" s="50">
        <v>2021</v>
      </c>
      <c r="I1" s="50">
        <v>2022</v>
      </c>
      <c r="J1" s="50">
        <v>2023</v>
      </c>
      <c r="K1" s="50">
        <v>2024</v>
      </c>
      <c r="L1" s="50">
        <v>2025</v>
      </c>
      <c r="M1" s="50">
        <v>2026</v>
      </c>
      <c r="N1" s="50">
        <v>2027</v>
      </c>
    </row>
    <row r="2" spans="1:14" x14ac:dyDescent="0.25">
      <c r="A2" s="53" t="s">
        <v>1</v>
      </c>
      <c r="B2" s="68">
        <f>'WRZ ICM Threshold Actual PC2025'!E78+'VRZ ICM Threshold Actual PC2025'!E72</f>
        <v>22408259.551658899</v>
      </c>
      <c r="C2" s="68">
        <f>'WRZ ICM Threshold Actual PC2025'!E79+'VRZ ICM Threshold Actual PC2025'!E73</f>
        <v>24176817.833338577</v>
      </c>
      <c r="D2" s="68">
        <f>'WRZ ICM Threshold Actual PC2025'!E80+'VRZ ICM Threshold Actual PC2025'!E74</f>
        <v>23711809.327734321</v>
      </c>
      <c r="E2" s="68">
        <f>'WRZ ICM Threshold Actual PC2025'!E81+'VRZ ICM Threshold Actual PC2025'!E75</f>
        <v>21219572.12518312</v>
      </c>
      <c r="F2" s="68">
        <f>'WRZ ICM Threshold Actual PC2025'!E82+'VRZ ICM Threshold Actual PC2025'!E76</f>
        <v>22345824.603283599</v>
      </c>
      <c r="G2" s="68">
        <f>'WRZ ICM Threshold Actual PC2025'!E83+'VRZ ICM Threshold Actual PC2025'!E77</f>
        <v>24237757.499884341</v>
      </c>
      <c r="H2" s="68">
        <f>'WRZ ICM Threshold Actual PC2025'!E84+'VRZ ICM Threshold Actual PC2025'!E78</f>
        <v>25156499.454508983</v>
      </c>
      <c r="I2" s="68">
        <f>'WRZ ICM Threshold Actual PC2025'!E85+'VRZ ICM Threshold Actual PC2025'!E79</f>
        <v>29487172.919540249</v>
      </c>
      <c r="J2" s="68">
        <f>'WRZ ICM Threshold Actual PC2025'!E86+'VRZ ICM Threshold Actual PC2025'!E80</f>
        <v>31826180.495561719</v>
      </c>
      <c r="K2" s="68">
        <f>'WRZ ICM Threshold Actual PC2025'!E87+'VRZ ICM Threshold Actual PC2025'!E81</f>
        <v>36903190.625034481</v>
      </c>
      <c r="L2" s="68">
        <f>'WRZ ICM Threshold Actual PC2025'!E88+'VRZ ICM Threshold Actual PC2025'!E82</f>
        <v>32920449.780796751</v>
      </c>
      <c r="M2" s="68">
        <f>'WRZ ICM Threshold Actual PC2025'!E89+'VRZ ICM Threshold Actual PC2025'!E83</f>
        <v>30962399.14629899</v>
      </c>
      <c r="N2" s="68">
        <f>'WRZ ICM Threshold Actual PC2025'!E90+'VRZ ICM Threshold Actual PC2025'!E84</f>
        <v>31476451.859257895</v>
      </c>
    </row>
    <row r="3" spans="1:14" x14ac:dyDescent="0.25">
      <c r="A3" s="69"/>
    </row>
    <row r="5" spans="1:14" ht="18.75" x14ac:dyDescent="0.3">
      <c r="A5" s="72" t="s">
        <v>2</v>
      </c>
      <c r="B5" s="72"/>
      <c r="C5" s="72"/>
      <c r="D5" s="72"/>
      <c r="E5" s="72"/>
      <c r="F5" s="72"/>
      <c r="G5" s="72"/>
      <c r="H5" s="72"/>
    </row>
    <row r="6" spans="1:14" ht="15.75" x14ac:dyDescent="0.25">
      <c r="A6" s="50" t="s">
        <v>0</v>
      </c>
      <c r="B6" s="50">
        <v>2020</v>
      </c>
      <c r="C6" s="50">
        <v>2021</v>
      </c>
      <c r="D6" s="50">
        <v>2022</v>
      </c>
      <c r="E6" s="50">
        <v>2023</v>
      </c>
      <c r="F6" s="50">
        <v>2024</v>
      </c>
      <c r="G6" s="50">
        <v>2025</v>
      </c>
      <c r="H6" s="50">
        <v>2026</v>
      </c>
    </row>
    <row r="7" spans="1:14" x14ac:dyDescent="0.25">
      <c r="A7" s="53" t="s">
        <v>1</v>
      </c>
      <c r="B7" s="68">
        <f>G2</f>
        <v>24237757.499884341</v>
      </c>
      <c r="C7" s="68">
        <f t="shared" ref="C7:G7" si="0">H2</f>
        <v>25156499.454508983</v>
      </c>
      <c r="D7" s="68">
        <f t="shared" si="0"/>
        <v>29487172.919540249</v>
      </c>
      <c r="E7" s="68">
        <f t="shared" si="0"/>
        <v>31826180.495561719</v>
      </c>
      <c r="F7" s="68">
        <f t="shared" si="0"/>
        <v>36903190.625034481</v>
      </c>
      <c r="G7" s="68">
        <f t="shared" si="0"/>
        <v>32920449.780796751</v>
      </c>
      <c r="H7" s="68">
        <f>I2</f>
        <v>29487172.919540249</v>
      </c>
    </row>
    <row r="8" spans="1:14" x14ac:dyDescent="0.25">
      <c r="A8" s="53" t="s">
        <v>3</v>
      </c>
      <c r="B8" s="64">
        <v>35190386.211000003</v>
      </c>
      <c r="C8" s="64">
        <v>53425261.409999996</v>
      </c>
      <c r="D8" s="64">
        <v>78409172.780000001</v>
      </c>
      <c r="E8" s="64">
        <v>52545343.770000003</v>
      </c>
      <c r="F8" s="64">
        <v>68874028.299999997</v>
      </c>
      <c r="G8" s="64">
        <v>59751811</v>
      </c>
      <c r="H8" s="64">
        <v>77199087.896599993</v>
      </c>
    </row>
    <row r="9" spans="1:14" x14ac:dyDescent="0.25">
      <c r="A9" s="53" t="s">
        <v>4</v>
      </c>
      <c r="B9" s="66">
        <f>B7-B8</f>
        <v>-10952628.711115662</v>
      </c>
      <c r="C9" s="66">
        <f t="shared" ref="C9:H9" si="1">C7-C8</f>
        <v>-28268761.955491014</v>
      </c>
      <c r="D9" s="66">
        <f t="shared" si="1"/>
        <v>-48921999.860459752</v>
      </c>
      <c r="E9" s="66">
        <f t="shared" si="1"/>
        <v>-20719163.274438284</v>
      </c>
      <c r="F9" s="66">
        <f t="shared" si="1"/>
        <v>-31970837.674965516</v>
      </c>
      <c r="G9" s="66">
        <f t="shared" si="1"/>
        <v>-26831361.219203249</v>
      </c>
      <c r="H9" s="66">
        <f t="shared" si="1"/>
        <v>-47711914.977059744</v>
      </c>
    </row>
    <row r="13" spans="1:14" x14ac:dyDescent="0.25">
      <c r="G13" s="70"/>
    </row>
  </sheetData>
  <mergeCells count="1">
    <mergeCell ref="A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D35F-C02C-413D-B160-BD902DC9BA11}">
  <sheetPr codeName="Sheet2"/>
  <dimension ref="A1:S14"/>
  <sheetViews>
    <sheetView tabSelected="1" zoomScale="98" workbookViewId="0">
      <selection activeCell="A4" sqref="A4:S4"/>
    </sheetView>
  </sheetViews>
  <sheetFormatPr defaultColWidth="8.85546875" defaultRowHeight="15" x14ac:dyDescent="0.25"/>
  <cols>
    <col min="1" max="1" width="77.140625" customWidth="1"/>
    <col min="2" max="2" width="15.5703125" customWidth="1"/>
    <col min="3" max="3" width="15.42578125" customWidth="1"/>
    <col min="4" max="4" width="15.85546875" customWidth="1"/>
    <col min="5" max="5" width="15.5703125" customWidth="1"/>
    <col min="6" max="6" width="18.85546875" customWidth="1"/>
    <col min="7" max="7" width="15.85546875" customWidth="1"/>
    <col min="8" max="8" width="16.42578125" customWidth="1"/>
    <col min="9" max="11" width="15.5703125" customWidth="1"/>
    <col min="12" max="18" width="16.140625" bestFit="1" customWidth="1"/>
    <col min="19" max="19" width="18.140625" customWidth="1"/>
    <col min="20" max="25" width="9.85546875" bestFit="1" customWidth="1"/>
  </cols>
  <sheetData>
    <row r="1" spans="1:19" x14ac:dyDescent="0.25">
      <c r="A1" s="48" t="s">
        <v>78</v>
      </c>
    </row>
    <row r="4" spans="1:19" ht="18.75" x14ac:dyDescent="0.3">
      <c r="A4" s="71" t="s">
        <v>77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15.75" x14ac:dyDescent="0.25">
      <c r="A5" s="50" t="s">
        <v>0</v>
      </c>
      <c r="B5" s="50">
        <v>2010</v>
      </c>
      <c r="C5" s="50">
        <v>2011</v>
      </c>
      <c r="D5" s="50">
        <v>2012</v>
      </c>
      <c r="E5" s="50">
        <v>2013</v>
      </c>
      <c r="F5" s="50">
        <v>2014</v>
      </c>
      <c r="G5" s="50">
        <v>2015</v>
      </c>
      <c r="H5" s="50">
        <v>2016</v>
      </c>
      <c r="I5" s="50">
        <v>2017</v>
      </c>
      <c r="J5" s="50">
        <v>2018</v>
      </c>
      <c r="K5" s="50">
        <v>2019</v>
      </c>
      <c r="L5" s="50">
        <v>2020</v>
      </c>
      <c r="M5" s="50">
        <v>2021</v>
      </c>
      <c r="N5" s="50">
        <v>2022</v>
      </c>
      <c r="O5" s="50">
        <v>2023</v>
      </c>
      <c r="P5" s="50">
        <v>2024</v>
      </c>
      <c r="Q5" s="50">
        <v>2025</v>
      </c>
      <c r="R5" s="50">
        <v>2026</v>
      </c>
      <c r="S5" s="50" t="s">
        <v>76</v>
      </c>
    </row>
    <row r="6" spans="1:19" ht="15.75" x14ac:dyDescent="0.25">
      <c r="A6" s="51" t="s">
        <v>71</v>
      </c>
      <c r="B6" s="52"/>
      <c r="C6" s="52"/>
      <c r="D6" s="47">
        <v>5.7999999999999996E-3</v>
      </c>
      <c r="E6" s="47">
        <v>1.0800000000000001E-2</v>
      </c>
      <c r="F6" s="47">
        <v>1.4000000000000002E-2</v>
      </c>
      <c r="G6" s="47">
        <v>1.3000000000000001E-2</v>
      </c>
      <c r="H6" s="47">
        <v>1.8000000000000002E-2</v>
      </c>
      <c r="I6" s="47">
        <v>1.6E-2</v>
      </c>
      <c r="J6" s="47">
        <v>6.0000000000000001E-3</v>
      </c>
      <c r="K6" s="47">
        <v>8.9999999999999993E-3</v>
      </c>
      <c r="L6" s="47">
        <v>1.4E-2</v>
      </c>
      <c r="M6" s="47">
        <v>1.6E-2</v>
      </c>
      <c r="N6" s="47">
        <v>2.7000000000000003E-2</v>
      </c>
      <c r="O6" s="47">
        <v>3.3999999999999996E-2</v>
      </c>
      <c r="P6" s="47">
        <v>4.4999999999999998E-2</v>
      </c>
      <c r="Q6" s="47">
        <v>3.2999999999999995E-2</v>
      </c>
      <c r="R6" s="49">
        <v>3.4000000000000002E-2</v>
      </c>
      <c r="S6" s="53"/>
    </row>
    <row r="7" spans="1:19" ht="15.75" x14ac:dyDescent="0.25">
      <c r="A7" s="51" t="s">
        <v>72</v>
      </c>
      <c r="B7" s="52"/>
      <c r="C7" s="52"/>
      <c r="D7" s="47"/>
      <c r="E7" s="47"/>
      <c r="F7" s="47"/>
      <c r="G7" s="47">
        <v>1.3000000000000001E-2</v>
      </c>
      <c r="H7" s="47">
        <v>1.8000000000000002E-2</v>
      </c>
      <c r="I7" s="47">
        <v>1.6E-2</v>
      </c>
      <c r="J7" s="47">
        <v>9.0000000000000011E-3</v>
      </c>
      <c r="K7" s="47">
        <v>1.2E-2</v>
      </c>
      <c r="L7" s="47">
        <v>1.7000000000000001E-2</v>
      </c>
      <c r="M7" s="47">
        <v>1.9E-2</v>
      </c>
      <c r="N7" s="47">
        <v>3.0000000000000002E-2</v>
      </c>
      <c r="O7" s="47">
        <v>3.3999999999999996E-2</v>
      </c>
      <c r="P7" s="47">
        <v>4.4999999999999998E-2</v>
      </c>
      <c r="Q7" s="47">
        <v>3.2999999999999995E-2</v>
      </c>
      <c r="R7" s="49">
        <v>3.4000000000000002E-2</v>
      </c>
      <c r="S7" s="53"/>
    </row>
    <row r="8" spans="1:19" ht="15.75" x14ac:dyDescent="0.25">
      <c r="A8" s="51" t="s">
        <v>73</v>
      </c>
      <c r="B8" s="52"/>
      <c r="C8" s="52"/>
      <c r="D8" s="47">
        <v>1.1900000000000001E-2</v>
      </c>
      <c r="E8" s="47">
        <v>1.1900000000000001E-2</v>
      </c>
      <c r="F8" s="47">
        <v>1.1900000000000001E-2</v>
      </c>
      <c r="G8" s="47">
        <v>1.1900000000000001E-2</v>
      </c>
      <c r="H8" s="47">
        <v>1.1900000000000001E-2</v>
      </c>
      <c r="I8" s="47">
        <v>1.1900000000000001E-2</v>
      </c>
      <c r="J8" s="47">
        <v>1.1900000000000001E-2</v>
      </c>
      <c r="K8" s="47">
        <v>1.1900000000000001E-2</v>
      </c>
      <c r="L8" s="47">
        <v>1.1900000000000001E-2</v>
      </c>
      <c r="M8" s="47">
        <v>1.1900000000000001E-2</v>
      </c>
      <c r="N8" s="47">
        <v>1.1900000000000001E-2</v>
      </c>
      <c r="O8" s="47">
        <v>1.1900000000000001E-2</v>
      </c>
      <c r="P8" s="47">
        <v>1.1900000000000001E-2</v>
      </c>
      <c r="Q8" s="47">
        <v>1.1900000000000001E-2</v>
      </c>
      <c r="R8" s="49">
        <v>1.1900000000000001E-2</v>
      </c>
      <c r="S8" s="53"/>
    </row>
    <row r="9" spans="1:19" ht="15.75" x14ac:dyDescent="0.25">
      <c r="A9" s="51" t="s">
        <v>74</v>
      </c>
      <c r="B9" s="52"/>
      <c r="C9" s="52"/>
      <c r="D9" s="47"/>
      <c r="E9" s="47"/>
      <c r="F9" s="47"/>
      <c r="G9" s="47">
        <v>5.1999999999999998E-3</v>
      </c>
      <c r="H9" s="47">
        <v>5.1999999999999998E-3</v>
      </c>
      <c r="I9" s="47">
        <v>5.1999999999999998E-3</v>
      </c>
      <c r="J9" s="47">
        <v>5.1999999999999998E-3</v>
      </c>
      <c r="K9" s="47">
        <v>5.1999999999999998E-3</v>
      </c>
      <c r="L9" s="47">
        <v>5.1999999999999998E-3</v>
      </c>
      <c r="M9" s="47">
        <v>5.1999999999999998E-3</v>
      </c>
      <c r="N9" s="47">
        <v>5.1999999999999998E-3</v>
      </c>
      <c r="O9" s="47">
        <v>5.1999999999999998E-3</v>
      </c>
      <c r="P9" s="47">
        <v>5.1999999999999998E-3</v>
      </c>
      <c r="Q9" s="47">
        <v>5.1999999999999998E-3</v>
      </c>
      <c r="R9" s="49">
        <v>5.1999999999999998E-3</v>
      </c>
      <c r="S9" s="53"/>
    </row>
    <row r="10" spans="1:19" ht="15.75" x14ac:dyDescent="0.25">
      <c r="A10" s="54" t="s">
        <v>79</v>
      </c>
      <c r="B10" s="55">
        <v>10317005</v>
      </c>
      <c r="C10" s="56">
        <f>B10</f>
        <v>10317005</v>
      </c>
      <c r="D10" s="56">
        <f>C10+(1+D6)</f>
        <v>10317006.005799999</v>
      </c>
      <c r="E10" s="56">
        <f t="shared" ref="E10:R11" si="0">D10+(1+E6)</f>
        <v>10317007.0166</v>
      </c>
      <c r="F10" s="56">
        <f t="shared" si="0"/>
        <v>10317008.0306</v>
      </c>
      <c r="G10" s="56">
        <f t="shared" si="0"/>
        <v>10317009.0436</v>
      </c>
      <c r="H10" s="56">
        <f t="shared" si="0"/>
        <v>10317010.0616</v>
      </c>
      <c r="I10" s="56">
        <f t="shared" si="0"/>
        <v>10317011.0776</v>
      </c>
      <c r="J10" s="56">
        <f t="shared" si="0"/>
        <v>10317012.0836</v>
      </c>
      <c r="K10" s="56">
        <f t="shared" si="0"/>
        <v>10317013.092599999</v>
      </c>
      <c r="L10" s="56">
        <f t="shared" si="0"/>
        <v>10317014.1066</v>
      </c>
      <c r="M10" s="56">
        <f t="shared" si="0"/>
        <v>10317015.1226</v>
      </c>
      <c r="N10" s="56">
        <f t="shared" si="0"/>
        <v>10317016.149600001</v>
      </c>
      <c r="O10" s="56">
        <f t="shared" si="0"/>
        <v>10317017.183600001</v>
      </c>
      <c r="P10" s="56">
        <f t="shared" si="0"/>
        <v>10317018.228600001</v>
      </c>
      <c r="Q10" s="56">
        <f t="shared" si="0"/>
        <v>10317019.261600001</v>
      </c>
      <c r="R10" s="57">
        <f t="shared" si="0"/>
        <v>10317020.295600001</v>
      </c>
      <c r="S10" s="58">
        <f>SUM(L10:R10)</f>
        <v>72219120.348200008</v>
      </c>
    </row>
    <row r="11" spans="1:19" ht="15.75" x14ac:dyDescent="0.25">
      <c r="A11" s="54" t="s">
        <v>80</v>
      </c>
      <c r="B11" s="59"/>
      <c r="C11" s="59"/>
      <c r="D11" s="59"/>
      <c r="E11" s="59"/>
      <c r="F11" s="55">
        <v>27573789</v>
      </c>
      <c r="G11" s="56">
        <f t="shared" si="0"/>
        <v>27573790.013</v>
      </c>
      <c r="H11" s="56">
        <f t="shared" si="0"/>
        <v>27573791.030999999</v>
      </c>
      <c r="I11" s="56">
        <f t="shared" si="0"/>
        <v>27573792.046999998</v>
      </c>
      <c r="J11" s="56">
        <f t="shared" si="0"/>
        <v>27573793.055999998</v>
      </c>
      <c r="K11" s="56">
        <f t="shared" si="0"/>
        <v>27573794.067999996</v>
      </c>
      <c r="L11" s="56">
        <f t="shared" si="0"/>
        <v>27573795.084999997</v>
      </c>
      <c r="M11" s="56">
        <f t="shared" si="0"/>
        <v>27573796.103999998</v>
      </c>
      <c r="N11" s="56">
        <f t="shared" si="0"/>
        <v>27573797.134</v>
      </c>
      <c r="O11" s="56">
        <f t="shared" si="0"/>
        <v>27573798.168000001</v>
      </c>
      <c r="P11" s="56">
        <f t="shared" si="0"/>
        <v>27573799.213000003</v>
      </c>
      <c r="Q11" s="56">
        <f t="shared" si="0"/>
        <v>27573800.246000003</v>
      </c>
      <c r="R11" s="57">
        <f t="shared" si="0"/>
        <v>27573801.280000005</v>
      </c>
      <c r="S11" s="58">
        <f t="shared" ref="S11:S14" si="1">SUM(L11:R11)</f>
        <v>193016587.22999999</v>
      </c>
    </row>
    <row r="12" spans="1:19" s="48" customFormat="1" x14ac:dyDescent="0.25">
      <c r="A12" s="60" t="s">
        <v>75</v>
      </c>
      <c r="B12" s="61">
        <f>B10+B11</f>
        <v>10317005</v>
      </c>
      <c r="C12" s="61">
        <f t="shared" ref="C12:R12" si="2">C10+C11</f>
        <v>10317005</v>
      </c>
      <c r="D12" s="61">
        <f t="shared" si="2"/>
        <v>10317006.005799999</v>
      </c>
      <c r="E12" s="61">
        <f t="shared" si="2"/>
        <v>10317007.0166</v>
      </c>
      <c r="F12" s="61">
        <f t="shared" si="2"/>
        <v>37890797.030599996</v>
      </c>
      <c r="G12" s="61">
        <f t="shared" si="2"/>
        <v>37890799.056600004</v>
      </c>
      <c r="H12" s="61">
        <f t="shared" si="2"/>
        <v>37890801.092600003</v>
      </c>
      <c r="I12" s="61">
        <f t="shared" si="2"/>
        <v>37890803.124600001</v>
      </c>
      <c r="J12" s="61">
        <f t="shared" si="2"/>
        <v>37890805.139599994</v>
      </c>
      <c r="K12" s="61">
        <f t="shared" si="2"/>
        <v>37890807.160599992</v>
      </c>
      <c r="L12" s="61">
        <f t="shared" si="2"/>
        <v>37890809.191599995</v>
      </c>
      <c r="M12" s="61">
        <f t="shared" si="2"/>
        <v>37890811.226599999</v>
      </c>
      <c r="N12" s="61">
        <f t="shared" si="2"/>
        <v>37890813.283600003</v>
      </c>
      <c r="O12" s="61">
        <f t="shared" si="2"/>
        <v>37890815.351600006</v>
      </c>
      <c r="P12" s="61">
        <f t="shared" si="2"/>
        <v>37890817.441600002</v>
      </c>
      <c r="Q12" s="61">
        <f t="shared" si="2"/>
        <v>37890819.507600002</v>
      </c>
      <c r="R12" s="62">
        <f t="shared" si="2"/>
        <v>37890821.575600006</v>
      </c>
      <c r="S12" s="63">
        <f t="shared" si="1"/>
        <v>265235707.57819998</v>
      </c>
    </row>
    <row r="13" spans="1:19" x14ac:dyDescent="0.25">
      <c r="A13" s="53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64">
        <v>35190386.211000003</v>
      </c>
      <c r="M13" s="64">
        <v>53425261.409999996</v>
      </c>
      <c r="N13" s="64">
        <v>78409172.780000001</v>
      </c>
      <c r="O13" s="64">
        <v>52545343.770000003</v>
      </c>
      <c r="P13" s="64">
        <v>68874028.299999997</v>
      </c>
      <c r="Q13" s="64">
        <v>59751811</v>
      </c>
      <c r="R13" s="65">
        <v>77199087.896599993</v>
      </c>
      <c r="S13" s="58">
        <f t="shared" si="1"/>
        <v>425395091.36760002</v>
      </c>
    </row>
    <row r="14" spans="1:19" x14ac:dyDescent="0.25">
      <c r="A14" s="53" t="s">
        <v>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66">
        <f>L12-L13</f>
        <v>2700422.980599992</v>
      </c>
      <c r="M14" s="66">
        <f t="shared" ref="M14:R14" si="3">M12-M13</f>
        <v>-15534450.183399998</v>
      </c>
      <c r="N14" s="66">
        <f t="shared" si="3"/>
        <v>-40518359.496399999</v>
      </c>
      <c r="O14" s="66">
        <f t="shared" si="3"/>
        <v>-14654528.418399997</v>
      </c>
      <c r="P14" s="66">
        <f t="shared" si="3"/>
        <v>-30983210.858399995</v>
      </c>
      <c r="Q14" s="66">
        <f t="shared" si="3"/>
        <v>-21860991.492399998</v>
      </c>
      <c r="R14" s="67">
        <f t="shared" si="3"/>
        <v>-39308266.320999987</v>
      </c>
      <c r="S14" s="67">
        <f t="shared" si="1"/>
        <v>-160159383.78939995</v>
      </c>
    </row>
  </sheetData>
  <mergeCells count="1">
    <mergeCell ref="A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0C6D-424F-420B-BE4D-C82A7906DC2B}">
  <sheetPr codeName="Sheet3"/>
  <dimension ref="A1:N107"/>
  <sheetViews>
    <sheetView topLeftCell="B60" workbookViewId="0">
      <selection activeCell="A96" sqref="A1:Q96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2.5703125" style="2" customWidth="1"/>
    <col min="9" max="9" width="9.140625" style="2"/>
    <col min="10" max="10" width="12.85546875" style="2" customWidth="1"/>
    <col min="11" max="11" width="12" style="2" customWidth="1"/>
    <col min="12" max="12" width="50.5703125" style="2" bestFit="1" customWidth="1"/>
    <col min="13" max="13" width="9.140625" style="2"/>
    <col min="14" max="14" width="17.5703125" style="2" bestFit="1" customWidth="1"/>
    <col min="15" max="15" width="3.5703125" style="2" customWidth="1"/>
    <col min="16" max="16384" width="9.140625" style="2"/>
  </cols>
  <sheetData>
    <row r="1" spans="1:8" x14ac:dyDescent="0.2">
      <c r="A1" s="1"/>
      <c r="B1" s="1"/>
      <c r="C1" s="1"/>
      <c r="D1" s="1"/>
      <c r="E1" s="1"/>
      <c r="F1" s="1"/>
    </row>
    <row r="2" spans="1:8" s="1" customFormat="1" ht="18" x14ac:dyDescent="0.25">
      <c r="C2" s="3"/>
    </row>
    <row r="3" spans="1:8" s="1" customFormat="1" ht="29.25" customHeight="1" x14ac:dyDescent="0.25">
      <c r="C3" s="3"/>
      <c r="H3" s="4" t="s">
        <v>5</v>
      </c>
    </row>
    <row r="4" spans="1:8" s="1" customFormat="1" ht="29.25" customHeight="1" x14ac:dyDescent="0.25">
      <c r="C4" s="3"/>
      <c r="H4" s="1" t="s">
        <v>6</v>
      </c>
    </row>
    <row r="5" spans="1:8" s="1" customFormat="1" ht="29.25" customHeight="1" x14ac:dyDescent="0.25">
      <c r="C5" s="3"/>
      <c r="H5" s="1" t="s">
        <v>7</v>
      </c>
    </row>
    <row r="6" spans="1:8" s="1" customFormat="1" x14ac:dyDescent="0.2"/>
    <row r="7" spans="1:8" s="1" customFormat="1" x14ac:dyDescent="0.2"/>
    <row r="8" spans="1:8" s="1" customFormat="1" ht="15.75" x14ac:dyDescent="0.25">
      <c r="A8" s="5" t="s">
        <v>8</v>
      </c>
    </row>
    <row r="9" spans="1:8" s="1" customFormat="1" ht="23.25" x14ac:dyDescent="0.2">
      <c r="C9" s="73" t="s">
        <v>9</v>
      </c>
      <c r="D9" s="73"/>
      <c r="E9" s="73"/>
    </row>
    <row r="10" spans="1:8" s="1" customFormat="1" ht="15.75" customHeight="1" x14ac:dyDescent="0.4">
      <c r="C10" s="6"/>
    </row>
    <row r="11" spans="1:8" s="1" customFormat="1" x14ac:dyDescent="0.2"/>
    <row r="12" spans="1:8" s="1" customFormat="1" x14ac:dyDescent="0.2"/>
    <row r="13" spans="1:8" s="1" customFormat="1" ht="23.25" customHeight="1" x14ac:dyDescent="0.25">
      <c r="C13" s="7" t="s">
        <v>10</v>
      </c>
      <c r="E13" s="8">
        <v>2011</v>
      </c>
    </row>
    <row r="14" spans="1:8" s="1" customFormat="1" ht="15.75" x14ac:dyDescent="0.25">
      <c r="C14" s="7" t="s">
        <v>11</v>
      </c>
      <c r="E14" s="8">
        <v>14</v>
      </c>
      <c r="F14" s="5"/>
    </row>
    <row r="15" spans="1:8" s="1" customFormat="1" x14ac:dyDescent="0.2">
      <c r="E15" s="9"/>
    </row>
    <row r="16" spans="1:8" s="1" customFormat="1" ht="15.75" x14ac:dyDescent="0.25">
      <c r="C16" s="10" t="s">
        <v>12</v>
      </c>
      <c r="D16" s="11"/>
      <c r="E16" s="12" t="s">
        <v>13</v>
      </c>
      <c r="F16" s="5"/>
    </row>
    <row r="17" spans="3:6" s="1" customFormat="1" ht="15.75" x14ac:dyDescent="0.25">
      <c r="C17" s="7" t="s">
        <v>14</v>
      </c>
    </row>
    <row r="18" spans="3:6" s="1" customFormat="1" ht="21" customHeight="1" x14ac:dyDescent="0.25">
      <c r="C18" s="13" t="str">
        <f>'[3]1. Information Sheet'!F48</f>
        <v>Revenues Based on 2023 Actual Distribution Demand</v>
      </c>
      <c r="E18" s="14">
        <f>'[3]4. Growth Factor - NUM_CALC2'!N23</f>
        <v>26982823.090299994</v>
      </c>
      <c r="F18" s="7"/>
    </row>
    <row r="19" spans="3:6" s="1" customFormat="1" ht="12.75" customHeight="1" x14ac:dyDescent="0.25">
      <c r="C19" s="13" t="str">
        <f>'[3]1. Information Sheet'!F49</f>
        <v>Revenues Based on 2011 Board-Approved Distribution Demand</v>
      </c>
      <c r="E19" s="14">
        <f>'[3]6. Growth Factor - DEN_CALC'!N23</f>
        <v>23602558.322999995</v>
      </c>
      <c r="F19" s="7"/>
    </row>
    <row r="20" spans="3:6" s="1" customFormat="1" ht="15.75" x14ac:dyDescent="0.25">
      <c r="C20" s="10" t="s">
        <v>15</v>
      </c>
      <c r="D20" s="11"/>
      <c r="E20" s="12">
        <f>((E18/E19)-1)/12</f>
        <v>1.1934669401233333E-2</v>
      </c>
      <c r="F20" s="5"/>
    </row>
    <row r="21" spans="3:6" s="1" customFormat="1" ht="15.75" x14ac:dyDescent="0.25">
      <c r="C21" s="10" t="s">
        <v>16</v>
      </c>
      <c r="D21" s="11"/>
      <c r="E21" s="15">
        <v>0.1</v>
      </c>
      <c r="F21" s="7"/>
    </row>
    <row r="22" spans="3:6" s="1" customFormat="1" ht="24.75" customHeight="1" x14ac:dyDescent="0.25">
      <c r="C22" s="7" t="s">
        <v>17</v>
      </c>
      <c r="E22" s="9"/>
    </row>
    <row r="23" spans="3:6" s="1" customFormat="1" x14ac:dyDescent="0.2">
      <c r="C23" s="1" t="s">
        <v>18</v>
      </c>
      <c r="E23" s="16">
        <v>129145318</v>
      </c>
    </row>
    <row r="24" spans="3:6" s="1" customFormat="1" x14ac:dyDescent="0.2">
      <c r="C24" s="17" t="s">
        <v>19</v>
      </c>
      <c r="E24" s="16">
        <v>0</v>
      </c>
    </row>
    <row r="25" spans="3:6" s="1" customFormat="1" x14ac:dyDescent="0.2">
      <c r="C25" s="17" t="s">
        <v>20</v>
      </c>
      <c r="E25" s="16">
        <v>0</v>
      </c>
    </row>
    <row r="26" spans="3:6" s="1" customFormat="1" x14ac:dyDescent="0.2">
      <c r="C26" s="17" t="s">
        <v>21</v>
      </c>
      <c r="E26" s="16">
        <v>0</v>
      </c>
    </row>
    <row r="27" spans="3:6" s="1" customFormat="1" x14ac:dyDescent="0.2">
      <c r="C27" s="17" t="s">
        <v>22</v>
      </c>
      <c r="E27" s="16">
        <v>0</v>
      </c>
    </row>
    <row r="28" spans="3:6" s="1" customFormat="1" x14ac:dyDescent="0.2">
      <c r="C28" s="17" t="s">
        <v>23</v>
      </c>
      <c r="E28" s="16">
        <v>0</v>
      </c>
    </row>
    <row r="29" spans="3:6" s="1" customFormat="1" x14ac:dyDescent="0.2">
      <c r="C29" s="1" t="s">
        <v>24</v>
      </c>
      <c r="E29" s="16">
        <v>129145318</v>
      </c>
    </row>
    <row r="30" spans="3:6" s="1" customFormat="1" x14ac:dyDescent="0.2">
      <c r="E30" s="16"/>
    </row>
    <row r="31" spans="3:6" s="1" customFormat="1" x14ac:dyDescent="0.2">
      <c r="C31" s="1" t="s">
        <v>25</v>
      </c>
      <c r="E31" s="18">
        <f>(E23+E29)/2</f>
        <v>129145318</v>
      </c>
    </row>
    <row r="32" spans="3:6" s="1" customFormat="1" x14ac:dyDescent="0.2">
      <c r="E32" s="16"/>
    </row>
    <row r="33" spans="3:6" s="1" customFormat="1" x14ac:dyDescent="0.2">
      <c r="C33" s="17" t="s">
        <v>26</v>
      </c>
      <c r="E33" s="16">
        <v>64061997</v>
      </c>
    </row>
    <row r="34" spans="3:6" s="1" customFormat="1" ht="15.75" x14ac:dyDescent="0.25">
      <c r="C34" s="19" t="s">
        <v>27</v>
      </c>
      <c r="E34" s="16">
        <v>4800644</v>
      </c>
      <c r="F34" s="7"/>
    </row>
    <row r="35" spans="3:6" s="1" customFormat="1" x14ac:dyDescent="0.2">
      <c r="C35" s="19" t="s">
        <v>28</v>
      </c>
      <c r="E35" s="16">
        <v>0</v>
      </c>
    </row>
    <row r="36" spans="3:6" s="1" customFormat="1" x14ac:dyDescent="0.2">
      <c r="C36" s="19" t="s">
        <v>29</v>
      </c>
      <c r="E36" s="16">
        <v>0</v>
      </c>
    </row>
    <row r="37" spans="3:6" s="1" customFormat="1" x14ac:dyDescent="0.2">
      <c r="C37" s="17" t="s">
        <v>30</v>
      </c>
      <c r="E37" s="16">
        <v>68862641</v>
      </c>
    </row>
    <row r="38" spans="3:6" s="1" customFormat="1" x14ac:dyDescent="0.2">
      <c r="C38" s="17"/>
      <c r="E38" s="16"/>
    </row>
    <row r="39" spans="3:6" s="1" customFormat="1" x14ac:dyDescent="0.2">
      <c r="C39" s="1" t="s">
        <v>31</v>
      </c>
      <c r="E39" s="18">
        <f>(E33+E37)/2</f>
        <v>66462319</v>
      </c>
    </row>
    <row r="40" spans="3:6" s="1" customFormat="1" x14ac:dyDescent="0.2">
      <c r="E40" s="16"/>
    </row>
    <row r="41" spans="3:6" s="1" customFormat="1" ht="15.75" x14ac:dyDescent="0.25">
      <c r="C41" s="7" t="s">
        <v>32</v>
      </c>
      <c r="E41" s="18">
        <f>E31-E39</f>
        <v>62682999</v>
      </c>
      <c r="F41" s="7"/>
    </row>
    <row r="42" spans="3:6" s="1" customFormat="1" x14ac:dyDescent="0.2">
      <c r="E42" s="9"/>
    </row>
    <row r="43" spans="3:6" s="1" customFormat="1" x14ac:dyDescent="0.2">
      <c r="E43" s="9"/>
    </row>
    <row r="44" spans="3:6" s="1" customFormat="1" ht="15.75" x14ac:dyDescent="0.25">
      <c r="C44" s="7" t="s">
        <v>33</v>
      </c>
      <c r="E44" s="9"/>
    </row>
    <row r="45" spans="3:6" s="1" customFormat="1" x14ac:dyDescent="0.2">
      <c r="C45" s="17" t="s">
        <v>34</v>
      </c>
      <c r="E45" s="16">
        <v>87235651</v>
      </c>
    </row>
    <row r="46" spans="3:6" s="1" customFormat="1" x14ac:dyDescent="0.2">
      <c r="C46" s="17" t="s">
        <v>35</v>
      </c>
      <c r="E46" s="20">
        <v>0.15</v>
      </c>
    </row>
    <row r="47" spans="3:6" s="1" customFormat="1" ht="15.75" x14ac:dyDescent="0.25">
      <c r="C47" s="7" t="s">
        <v>33</v>
      </c>
      <c r="E47" s="18">
        <f>E45*E46</f>
        <v>13085347.65</v>
      </c>
      <c r="F47" s="7"/>
    </row>
    <row r="48" spans="3:6" s="1" customFormat="1" x14ac:dyDescent="0.2">
      <c r="E48" s="9"/>
    </row>
    <row r="49" spans="2:12" s="1" customFormat="1" ht="16.5" thickBot="1" x14ac:dyDescent="0.3">
      <c r="C49" s="7" t="s">
        <v>36</v>
      </c>
      <c r="E49" s="21">
        <f>E41+E47</f>
        <v>75768346.650000006</v>
      </c>
      <c r="F49" s="5"/>
      <c r="L49" s="7" t="s">
        <v>37</v>
      </c>
    </row>
    <row r="50" spans="2:12" s="1" customFormat="1" x14ac:dyDescent="0.2">
      <c r="E50" s="9"/>
      <c r="F50" s="17"/>
    </row>
    <row r="51" spans="2:12" s="1" customFormat="1" ht="15.75" x14ac:dyDescent="0.25">
      <c r="C51" s="7" t="s">
        <v>38</v>
      </c>
      <c r="D51" s="22"/>
      <c r="E51" s="23">
        <f>E34</f>
        <v>4800644</v>
      </c>
      <c r="F51" s="5"/>
    </row>
    <row r="52" spans="2:12" s="1" customFormat="1" x14ac:dyDescent="0.2">
      <c r="E52" s="9"/>
      <c r="H52" s="24"/>
    </row>
    <row r="53" spans="2:12" s="1" customFormat="1" ht="47.25" x14ac:dyDescent="0.25">
      <c r="C53" s="7" t="s">
        <v>39</v>
      </c>
      <c r="E53" s="25"/>
      <c r="F53" s="26" t="s">
        <v>40</v>
      </c>
      <c r="J53" s="27" t="s">
        <v>41</v>
      </c>
      <c r="K53" s="27" t="s">
        <v>42</v>
      </c>
      <c r="L53" s="27" t="s">
        <v>43</v>
      </c>
    </row>
    <row r="54" spans="2:12" s="1" customFormat="1" ht="15.75" x14ac:dyDescent="0.25">
      <c r="B54" s="28"/>
      <c r="C54" s="1" t="s">
        <v>44</v>
      </c>
      <c r="E54" s="25">
        <f>L54</f>
        <v>1.2809979964963452</v>
      </c>
      <c r="F54" s="29">
        <v>5.7999999999999996E-3</v>
      </c>
      <c r="J54" s="30">
        <f t="shared" ref="J54:J72" si="0">(RB/d)*(g+F54*(1+g))</f>
        <v>0.28099799649634521</v>
      </c>
      <c r="K54" s="31">
        <v>1</v>
      </c>
      <c r="L54" s="32">
        <f>1+J54*K54</f>
        <v>1.2809979964963452</v>
      </c>
    </row>
    <row r="55" spans="2:12" s="1" customFormat="1" ht="15.75" x14ac:dyDescent="0.25">
      <c r="B55" s="28"/>
      <c r="C55" s="1" t="s">
        <v>45</v>
      </c>
      <c r="E55" s="25">
        <f t="shared" ref="E55:E72" si="1">L55</f>
        <v>1.367279207218159</v>
      </c>
      <c r="F55" s="29">
        <v>1.0800000000000001E-2</v>
      </c>
      <c r="J55" s="30">
        <f t="shared" si="0"/>
        <v>0.36085459158894723</v>
      </c>
      <c r="K55" s="33">
        <f>K54*((1+g)*(1+F54))</f>
        <v>1.0178038904837603</v>
      </c>
      <c r="L55" s="32">
        <f t="shared" ref="L55:L72" si="2">1+J55*K55</f>
        <v>1.367279207218159</v>
      </c>
    </row>
    <row r="56" spans="2:12" s="1" customFormat="1" ht="15.75" x14ac:dyDescent="0.25">
      <c r="B56" s="28"/>
      <c r="C56" s="1" t="s">
        <v>46</v>
      </c>
      <c r="E56" s="25">
        <f t="shared" si="1"/>
        <v>1.4288839850443975</v>
      </c>
      <c r="F56" s="29">
        <v>1.4000000000000002E-2</v>
      </c>
      <c r="J56" s="30">
        <f t="shared" si="0"/>
        <v>0.41196281244821248</v>
      </c>
      <c r="K56" s="33">
        <f t="shared" ref="K56:K72" si="3">K55*((1+g)*(1+F55))</f>
        <v>1.0410745147010381</v>
      </c>
      <c r="L56" s="32">
        <f t="shared" si="2"/>
        <v>1.4288839850443975</v>
      </c>
    </row>
    <row r="57" spans="2:12" s="1" customFormat="1" ht="16.5" thickBot="1" x14ac:dyDescent="0.3">
      <c r="B57" s="28"/>
      <c r="C57" s="1" t="s">
        <v>47</v>
      </c>
      <c r="E57" s="25">
        <f t="shared" si="1"/>
        <v>1.4230172738780704</v>
      </c>
      <c r="F57" s="29">
        <v>1.3000000000000001E-2</v>
      </c>
      <c r="J57" s="30">
        <f t="shared" si="0"/>
        <v>0.39599149342969203</v>
      </c>
      <c r="K57" s="33">
        <f t="shared" si="3"/>
        <v>1.0682483863840291</v>
      </c>
      <c r="L57" s="32">
        <f t="shared" si="2"/>
        <v>1.4230172738780704</v>
      </c>
    </row>
    <row r="58" spans="2:12" s="1" customFormat="1" ht="15.4" customHeight="1" x14ac:dyDescent="0.25">
      <c r="B58" s="28"/>
      <c r="C58" s="1" t="s">
        <v>48</v>
      </c>
      <c r="E58" s="25">
        <f t="shared" si="1"/>
        <v>1.5210777092560814</v>
      </c>
      <c r="F58" s="29">
        <v>1.8000000000000002E-2</v>
      </c>
      <c r="H58" s="74" t="s">
        <v>49</v>
      </c>
      <c r="J58" s="30">
        <f t="shared" si="0"/>
        <v>0.47584808852229404</v>
      </c>
      <c r="K58" s="33">
        <f t="shared" si="3"/>
        <v>1.0950505462242042</v>
      </c>
      <c r="L58" s="32">
        <f t="shared" si="2"/>
        <v>1.5210777092560814</v>
      </c>
    </row>
    <row r="59" spans="2:12" s="1" customFormat="1" ht="16.5" thickBot="1" x14ac:dyDescent="0.3">
      <c r="B59" s="28"/>
      <c r="C59" s="1" t="s">
        <v>50</v>
      </c>
      <c r="E59" s="25">
        <f t="shared" si="1"/>
        <v>1.5007545418092758</v>
      </c>
      <c r="F59" s="29">
        <v>1.6E-2</v>
      </c>
      <c r="H59" s="75"/>
      <c r="J59" s="30">
        <f t="shared" si="0"/>
        <v>0.44390545048525321</v>
      </c>
      <c r="K59" s="33">
        <f t="shared" si="3"/>
        <v>1.1280657654955084</v>
      </c>
      <c r="L59" s="32">
        <f t="shared" si="2"/>
        <v>1.5007545418092758</v>
      </c>
    </row>
    <row r="60" spans="2:12" s="1" customFormat="1" ht="16.5" thickBot="1" x14ac:dyDescent="0.3">
      <c r="B60" s="28"/>
      <c r="C60" s="1" t="s">
        <v>51</v>
      </c>
      <c r="E60" s="25">
        <f t="shared" si="1"/>
        <v>1.3296042848612353</v>
      </c>
      <c r="F60" s="29">
        <v>6.0000000000000001E-3</v>
      </c>
      <c r="H60" s="34">
        <f>GEOMEAN(F54:F68)</f>
        <v>1.6255213829254069E-2</v>
      </c>
      <c r="J60" s="30">
        <f t="shared" si="0"/>
        <v>0.28419226030004929</v>
      </c>
      <c r="K60" s="33">
        <f t="shared" si="3"/>
        <v>1.1597933191890593</v>
      </c>
      <c r="L60" s="32">
        <f t="shared" si="2"/>
        <v>1.3296042848612353</v>
      </c>
    </row>
    <row r="61" spans="2:12" s="1" customFormat="1" ht="15.75" x14ac:dyDescent="0.25">
      <c r="B61" s="28"/>
      <c r="C61" s="1" t="s">
        <v>52</v>
      </c>
      <c r="E61" s="25">
        <f t="shared" si="1"/>
        <v>1.392110132350544</v>
      </c>
      <c r="F61" s="29">
        <v>8.9999999999999993E-3</v>
      </c>
      <c r="J61" s="30">
        <f t="shared" si="0"/>
        <v>0.33210621735561052</v>
      </c>
      <c r="K61" s="33">
        <f t="shared" si="3"/>
        <v>1.1806768794415037</v>
      </c>
      <c r="L61" s="32">
        <f t="shared" si="2"/>
        <v>1.392110132350544</v>
      </c>
    </row>
    <row r="62" spans="2:12" s="1" customFormat="1" ht="15.75" x14ac:dyDescent="0.25">
      <c r="B62" s="28"/>
      <c r="C62" s="1" t="s">
        <v>53</v>
      </c>
      <c r="E62" s="25">
        <f t="shared" si="1"/>
        <v>1.4966297303658647</v>
      </c>
      <c r="F62" s="29">
        <v>1.4E-2</v>
      </c>
      <c r="J62" s="30">
        <f t="shared" si="0"/>
        <v>0.41196281244821248</v>
      </c>
      <c r="K62" s="33">
        <f t="shared" si="3"/>
        <v>1.2055207784763236</v>
      </c>
      <c r="L62" s="32">
        <f t="shared" si="2"/>
        <v>1.4966297303658647</v>
      </c>
    </row>
    <row r="63" spans="2:12" s="1" customFormat="1" ht="15.75" x14ac:dyDescent="0.25">
      <c r="B63" s="28"/>
      <c r="C63" s="1" t="s">
        <v>54</v>
      </c>
      <c r="E63" s="25">
        <f t="shared" si="1"/>
        <v>1.5491052653578075</v>
      </c>
      <c r="F63" s="29">
        <v>1.6E-2</v>
      </c>
      <c r="J63" s="30">
        <f t="shared" si="0"/>
        <v>0.44390545048525321</v>
      </c>
      <c r="K63" s="33">
        <f t="shared" si="3"/>
        <v>1.2369869862096885</v>
      </c>
      <c r="L63" s="32">
        <f t="shared" si="2"/>
        <v>1.5491052653578075</v>
      </c>
    </row>
    <row r="64" spans="2:12" s="1" customFormat="1" ht="15.75" x14ac:dyDescent="0.25">
      <c r="B64" s="28"/>
      <c r="C64" s="1" t="s">
        <v>55</v>
      </c>
      <c r="E64" s="25">
        <f t="shared" si="1"/>
        <v>1.7879808904194636</v>
      </c>
      <c r="F64" s="29">
        <v>2.7000000000000003E-2</v>
      </c>
      <c r="J64" s="30">
        <f t="shared" si="0"/>
        <v>0.61958995968897757</v>
      </c>
      <c r="K64" s="33">
        <f t="shared" si="3"/>
        <v>1.2717780172148287</v>
      </c>
      <c r="L64" s="32">
        <f t="shared" si="2"/>
        <v>1.7879808904194636</v>
      </c>
    </row>
    <row r="65" spans="2:12" s="1" customFormat="1" ht="15.75" x14ac:dyDescent="0.25">
      <c r="B65" s="28"/>
      <c r="C65" s="1" t="s">
        <v>56</v>
      </c>
      <c r="E65" s="25">
        <f t="shared" si="1"/>
        <v>1.9666800850594621</v>
      </c>
      <c r="F65" s="29">
        <v>3.3999999999999996E-2</v>
      </c>
      <c r="J65" s="30">
        <f t="shared" si="0"/>
        <v>0.73138919281862014</v>
      </c>
      <c r="K65" s="33">
        <f t="shared" si="3"/>
        <v>1.3217040866218988</v>
      </c>
      <c r="L65" s="32">
        <f t="shared" si="2"/>
        <v>1.9666800850594621</v>
      </c>
    </row>
    <row r="66" spans="2:12" s="1" customFormat="1" ht="15.75" x14ac:dyDescent="0.25">
      <c r="B66" s="28"/>
      <c r="C66" s="1" t="s">
        <v>57</v>
      </c>
      <c r="E66" s="25">
        <f t="shared" si="1"/>
        <v>2.2544397952152408</v>
      </c>
      <c r="F66" s="29">
        <v>4.4999999999999998E-2</v>
      </c>
      <c r="J66" s="30">
        <f t="shared" si="0"/>
        <v>0.9070737020223445</v>
      </c>
      <c r="K66" s="33">
        <f t="shared" si="3"/>
        <v>1.3829524463320177</v>
      </c>
      <c r="L66" s="32">
        <f>1+J66*K66</f>
        <v>2.2544397952152408</v>
      </c>
    </row>
    <row r="67" spans="2:12" s="1" customFormat="1" ht="15.75" x14ac:dyDescent="0.25">
      <c r="B67" s="28"/>
      <c r="C67" s="1" t="s">
        <v>58</v>
      </c>
      <c r="E67" s="25">
        <f t="shared" si="1"/>
        <v>2.0462507899031541</v>
      </c>
      <c r="F67" s="29">
        <v>3.2999999999999995E-2</v>
      </c>
      <c r="J67" s="30">
        <f t="shared" si="0"/>
        <v>0.71541787380009969</v>
      </c>
      <c r="K67" s="33">
        <f t="shared" si="3"/>
        <v>1.4624331152725647</v>
      </c>
      <c r="L67" s="32">
        <f t="shared" si="2"/>
        <v>2.0462507899031541</v>
      </c>
    </row>
    <row r="68" spans="2:12" s="1" customFormat="1" ht="15.75" x14ac:dyDescent="0.25">
      <c r="B68" s="28"/>
      <c r="C68" s="1" t="s">
        <v>59</v>
      </c>
      <c r="E68" s="25">
        <f t="shared" si="1"/>
        <v>1.9471814433019961</v>
      </c>
      <c r="F68" s="29">
        <v>2.7E-2</v>
      </c>
      <c r="J68" s="30">
        <f t="shared" si="0"/>
        <v>0.61958995968897757</v>
      </c>
      <c r="K68" s="33">
        <f t="shared" si="3"/>
        <v>1.5287230344685752</v>
      </c>
      <c r="L68" s="32">
        <f t="shared" si="2"/>
        <v>1.9471814433019961</v>
      </c>
    </row>
    <row r="69" spans="2:12" s="1" customFormat="1" ht="15.75" x14ac:dyDescent="0.25">
      <c r="B69" s="28"/>
      <c r="C69" s="1" t="s">
        <v>60</v>
      </c>
      <c r="E69" s="25">
        <f t="shared" si="1"/>
        <v>1.9843648556894395</v>
      </c>
      <c r="F69" s="29">
        <f>F68</f>
        <v>2.7E-2</v>
      </c>
      <c r="J69" s="30">
        <f t="shared" si="0"/>
        <v>0.61958995968897757</v>
      </c>
      <c r="K69" s="33">
        <f t="shared" si="3"/>
        <v>1.5887359701302648</v>
      </c>
      <c r="L69" s="32">
        <f t="shared" si="2"/>
        <v>1.9843648556894395</v>
      </c>
    </row>
    <row r="70" spans="2:12" s="1" customFormat="1" ht="15.75" x14ac:dyDescent="0.25">
      <c r="B70" s="28"/>
      <c r="C70" s="1" t="s">
        <v>61</v>
      </c>
      <c r="E70" s="25">
        <f t="shared" si="1"/>
        <v>2.0230079737822173</v>
      </c>
      <c r="F70" s="29">
        <f t="shared" ref="F70:F72" si="4">F69</f>
        <v>2.7E-2</v>
      </c>
      <c r="J70" s="30">
        <f t="shared" si="0"/>
        <v>0.61958995968897757</v>
      </c>
      <c r="K70" s="33">
        <f t="shared" si="3"/>
        <v>1.6511048279345066</v>
      </c>
      <c r="L70" s="32">
        <f t="shared" si="2"/>
        <v>2.0230079737822173</v>
      </c>
    </row>
    <row r="71" spans="2:12" s="1" customFormat="1" ht="15.75" x14ac:dyDescent="0.25">
      <c r="B71" s="28"/>
      <c r="C71" s="1" t="s">
        <v>62</v>
      </c>
      <c r="E71" s="25">
        <f t="shared" si="1"/>
        <v>2.0631681011092251</v>
      </c>
      <c r="F71" s="29">
        <f t="shared" si="4"/>
        <v>2.7E-2</v>
      </c>
      <c r="J71" s="30">
        <f t="shared" si="0"/>
        <v>0.61958995968897757</v>
      </c>
      <c r="K71" s="33">
        <f t="shared" si="3"/>
        <v>1.7159220940941573</v>
      </c>
      <c r="L71" s="32">
        <f t="shared" si="2"/>
        <v>2.0631681011092251</v>
      </c>
    </row>
    <row r="72" spans="2:12" s="1" customFormat="1" ht="15.75" x14ac:dyDescent="0.25">
      <c r="B72" s="28"/>
      <c r="C72" s="1" t="s">
        <v>63</v>
      </c>
      <c r="E72" s="25">
        <f t="shared" si="1"/>
        <v>2.1049047907585754</v>
      </c>
      <c r="F72" s="29">
        <f t="shared" si="4"/>
        <v>2.7E-2</v>
      </c>
      <c r="J72" s="30">
        <f t="shared" si="0"/>
        <v>0.61958995968897757</v>
      </c>
      <c r="K72" s="33">
        <f t="shared" si="3"/>
        <v>1.7832838855445896</v>
      </c>
      <c r="L72" s="32">
        <f t="shared" si="2"/>
        <v>2.1049047907585754</v>
      </c>
    </row>
    <row r="73" spans="2:12" s="1" customFormat="1" ht="15.75" x14ac:dyDescent="0.25">
      <c r="C73" s="7"/>
      <c r="E73" s="9"/>
    </row>
    <row r="74" spans="2:12" s="1" customFormat="1" ht="15.75" x14ac:dyDescent="0.25">
      <c r="C74" s="7" t="s">
        <v>64</v>
      </c>
      <c r="E74" s="35"/>
      <c r="F74" s="7"/>
    </row>
    <row r="75" spans="2:12" s="1" customFormat="1" ht="15.75" x14ac:dyDescent="0.25">
      <c r="C75" s="1" t="str">
        <f>C54</f>
        <v xml:space="preserve">    Price Cap IR Year 2012</v>
      </c>
      <c r="E75" s="36">
        <f t="shared" ref="E75:E93" si="5">IF(ISERROR(d*E54), "", d*E54)</f>
        <v>6149615.3458922002</v>
      </c>
      <c r="H75"/>
      <c r="L75" s="37"/>
    </row>
    <row r="76" spans="2:12" s="1" customFormat="1" ht="15.75" x14ac:dyDescent="0.25">
      <c r="C76" s="1" t="str">
        <f t="shared" ref="C76:C93" si="6">C55</f>
        <v xml:space="preserve">    Price Cap IR Year 2013</v>
      </c>
      <c r="E76" s="36">
        <f t="shared" si="5"/>
        <v>6563820.7224566117</v>
      </c>
      <c r="H76"/>
      <c r="L76" s="37"/>
    </row>
    <row r="77" spans="2:12" s="1" customFormat="1" ht="15.75" x14ac:dyDescent="0.25">
      <c r="C77" s="1" t="str">
        <f t="shared" si="6"/>
        <v xml:space="preserve">    Price Cap IR Year 2014</v>
      </c>
      <c r="E77" s="36">
        <f t="shared" si="5"/>
        <v>6859563.3294994766</v>
      </c>
      <c r="H77"/>
      <c r="L77" s="37"/>
    </row>
    <row r="78" spans="2:12" s="1" customFormat="1" ht="15.75" x14ac:dyDescent="0.25">
      <c r="C78" s="1" t="str">
        <f t="shared" si="6"/>
        <v xml:space="preserve">    Price Cap IR Year 2015</v>
      </c>
      <c r="E78" s="36">
        <f t="shared" si="5"/>
        <v>6831399.3377391156</v>
      </c>
      <c r="H78"/>
      <c r="L78" s="37"/>
    </row>
    <row r="79" spans="2:12" s="1" customFormat="1" ht="15.75" x14ac:dyDescent="0.25">
      <c r="C79" s="1" t="str">
        <f t="shared" si="6"/>
        <v xml:space="preserve">    Price Cap IR Year 2016</v>
      </c>
      <c r="E79" s="36">
        <f t="shared" si="5"/>
        <v>7302152.5784739517</v>
      </c>
      <c r="H79"/>
      <c r="L79" s="37"/>
    </row>
    <row r="80" spans="2:12" s="1" customFormat="1" ht="15.75" x14ac:dyDescent="0.25">
      <c r="C80" s="1" t="str">
        <f t="shared" si="6"/>
        <v xml:space="preserve">    Price Cap IR Year 2017</v>
      </c>
      <c r="E80" s="36">
        <f t="shared" si="5"/>
        <v>7204588.2866094494</v>
      </c>
      <c r="H80"/>
      <c r="L80" s="37"/>
    </row>
    <row r="81" spans="2:14" s="1" customFormat="1" ht="15.75" x14ac:dyDescent="0.25">
      <c r="C81" s="1" t="str">
        <f t="shared" si="6"/>
        <v xml:space="preserve">    Price Cap IR Year 2018</v>
      </c>
      <c r="E81" s="36">
        <f t="shared" si="5"/>
        <v>6382956.8324933797</v>
      </c>
      <c r="H81"/>
      <c r="L81" s="37"/>
    </row>
    <row r="82" spans="2:14" s="1" customFormat="1" ht="15.75" x14ac:dyDescent="0.25">
      <c r="C82" s="1" t="str">
        <f t="shared" si="6"/>
        <v xml:space="preserve">    Price Cap IR Year 2019</v>
      </c>
      <c r="E82" s="36">
        <f t="shared" si="5"/>
        <v>6683025.1542078452</v>
      </c>
      <c r="H82"/>
      <c r="L82" s="37"/>
    </row>
    <row r="83" spans="2:14" s="1" customFormat="1" ht="15.75" x14ac:dyDescent="0.25">
      <c r="C83" s="1" t="str">
        <f t="shared" si="6"/>
        <v xml:space="preserve">    Price Cap IR Year 2020</v>
      </c>
      <c r="E83" s="36">
        <f t="shared" si="5"/>
        <v>7184786.5353025058</v>
      </c>
      <c r="H83"/>
      <c r="L83" s="37"/>
    </row>
    <row r="84" spans="2:14" s="1" customFormat="1" ht="15.75" x14ac:dyDescent="0.25">
      <c r="C84" s="1" t="str">
        <f t="shared" si="6"/>
        <v xml:space="preserve">    Price Cap IR Year 2021</v>
      </c>
      <c r="E84" s="36">
        <f t="shared" si="5"/>
        <v>7436702.897508366</v>
      </c>
      <c r="H84"/>
      <c r="L84" s="37"/>
    </row>
    <row r="85" spans="2:14" s="1" customFormat="1" ht="15.75" x14ac:dyDescent="0.25">
      <c r="C85" s="1" t="str">
        <f t="shared" si="6"/>
        <v xml:space="preserve">    Price Cap IR Year 2022</v>
      </c>
      <c r="E85" s="36">
        <f t="shared" si="5"/>
        <v>8583459.7337068561</v>
      </c>
      <c r="H85"/>
      <c r="L85" s="37"/>
    </row>
    <row r="86" spans="2:14" s="1" customFormat="1" ht="15.75" x14ac:dyDescent="0.25">
      <c r="C86" s="1" t="str">
        <f t="shared" si="6"/>
        <v xml:space="preserve">    Price Cap IR Year 2023</v>
      </c>
      <c r="E86" s="36">
        <f t="shared" si="5"/>
        <v>9441330.9502601959</v>
      </c>
      <c r="H86"/>
      <c r="L86" s="37"/>
    </row>
    <row r="87" spans="2:14" s="1" customFormat="1" ht="15.75" x14ac:dyDescent="0.25">
      <c r="C87" s="1" t="str">
        <f t="shared" si="6"/>
        <v xml:space="preserve">    Price Cap IR Year 2024</v>
      </c>
      <c r="E87" s="36">
        <f t="shared" si="5"/>
        <v>10822762.876261275</v>
      </c>
      <c r="H87"/>
      <c r="L87" s="37"/>
    </row>
    <row r="88" spans="2:14" s="1" customFormat="1" ht="15.75" x14ac:dyDescent="0.25">
      <c r="C88" s="38" t="str">
        <f t="shared" si="6"/>
        <v xml:space="preserve">    Price Cap IR Year 2025</v>
      </c>
      <c r="D88" s="38"/>
      <c r="E88" s="39">
        <f t="shared" si="5"/>
        <v>9823321.5770438369</v>
      </c>
      <c r="H88"/>
      <c r="L88" s="40"/>
      <c r="N88" s="41"/>
    </row>
    <row r="89" spans="2:14" s="1" customFormat="1" ht="15.75" x14ac:dyDescent="0.25">
      <c r="C89" s="42" t="str">
        <f t="shared" si="6"/>
        <v xml:space="preserve">    Price Cap IR Year 2026</v>
      </c>
      <c r="D89" s="42"/>
      <c r="E89" s="43">
        <f>IF(ISERROR(d*E68), "", d*E68)</f>
        <v>9347724.912699068</v>
      </c>
      <c r="H89"/>
      <c r="L89" s="37"/>
    </row>
    <row r="90" spans="2:14" s="1" customFormat="1" ht="15.75" x14ac:dyDescent="0.25">
      <c r="C90" s="1" t="str">
        <f t="shared" si="6"/>
        <v xml:space="preserve">    Price Cap IR Year 2027</v>
      </c>
      <c r="E90" s="36">
        <f t="shared" si="5"/>
        <v>9526229.2382763736</v>
      </c>
      <c r="H90"/>
      <c r="L90" s="37"/>
    </row>
    <row r="91" spans="2:14" s="1" customFormat="1" ht="15.75" x14ac:dyDescent="0.25">
      <c r="C91" s="1" t="str">
        <f t="shared" si="6"/>
        <v xml:space="preserve">    Price Cap IR Year 2028</v>
      </c>
      <c r="E91" s="36">
        <f t="shared" si="5"/>
        <v>9711741.0912897587</v>
      </c>
      <c r="H91"/>
      <c r="L91" s="37"/>
    </row>
    <row r="92" spans="2:14" s="1" customFormat="1" ht="15.75" x14ac:dyDescent="0.25">
      <c r="C92" s="1" t="str">
        <f t="shared" si="6"/>
        <v xml:space="preserve">    Price Cap IR Year 2029</v>
      </c>
      <c r="E92" s="36">
        <f t="shared" si="5"/>
        <v>9904535.5655813944</v>
      </c>
      <c r="H92"/>
      <c r="L92" s="37"/>
    </row>
    <row r="93" spans="2:14" s="1" customFormat="1" ht="15.75" x14ac:dyDescent="0.25">
      <c r="C93" s="1" t="str">
        <f t="shared" si="6"/>
        <v xml:space="preserve">    Price Cap IR Year 2030</v>
      </c>
      <c r="E93" s="36">
        <f t="shared" si="5"/>
        <v>10104898.554326411</v>
      </c>
      <c r="H93"/>
      <c r="L93" s="37"/>
    </row>
    <row r="94" spans="2:14" s="1" customFormat="1" x14ac:dyDescent="0.2"/>
    <row r="95" spans="2:14" s="1" customFormat="1" ht="44.25" customHeight="1" x14ac:dyDescent="0.2">
      <c r="B95" s="44" t="s">
        <v>65</v>
      </c>
      <c r="C95" s="76" t="s">
        <v>66</v>
      </c>
      <c r="D95" s="76"/>
      <c r="E95" s="76"/>
      <c r="F95" s="76"/>
    </row>
    <row r="96" spans="2:14" s="1" customFormat="1" x14ac:dyDescent="0.2">
      <c r="F96" s="2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3">
    <mergeCell ref="C9:E9"/>
    <mergeCell ref="H58:H59"/>
    <mergeCell ref="C95:F9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470B-EF96-4EAA-A61B-9DDB1B5B72B8}">
  <sheetPr codeName="Sheet4"/>
  <dimension ref="A1:N101"/>
  <sheetViews>
    <sheetView topLeftCell="A60" workbookViewId="0">
      <selection activeCell="A90" sqref="A1:Q90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2.5703125" style="2" customWidth="1"/>
    <col min="9" max="9" width="9.140625" style="2"/>
    <col min="10" max="10" width="12.85546875" style="2" customWidth="1"/>
    <col min="11" max="11" width="12" style="2" customWidth="1"/>
    <col min="12" max="12" width="50.5703125" style="2" bestFit="1" customWidth="1"/>
    <col min="13" max="13" width="9.140625" style="2"/>
    <col min="14" max="14" width="17.5703125" style="2" bestFit="1" customWidth="1"/>
    <col min="15" max="15" width="3.5703125" style="2" customWidth="1"/>
    <col min="16" max="16384" width="9.140625" style="2"/>
  </cols>
  <sheetData>
    <row r="1" spans="1:8" x14ac:dyDescent="0.2">
      <c r="A1" s="1"/>
      <c r="B1" s="1"/>
      <c r="C1" s="1"/>
      <c r="D1" s="1"/>
      <c r="E1" s="1"/>
      <c r="F1" s="1"/>
    </row>
    <row r="2" spans="1:8" s="1" customFormat="1" ht="18" x14ac:dyDescent="0.25">
      <c r="C2" s="3"/>
      <c r="H2" s="4" t="s">
        <v>5</v>
      </c>
    </row>
    <row r="3" spans="1:8" s="1" customFormat="1" ht="29.25" customHeight="1" x14ac:dyDescent="0.25">
      <c r="C3" s="3"/>
      <c r="H3" s="1" t="s">
        <v>67</v>
      </c>
    </row>
    <row r="4" spans="1:8" s="1" customFormat="1" ht="29.25" customHeight="1" x14ac:dyDescent="0.25">
      <c r="C4" s="3"/>
      <c r="H4" s="1" t="s">
        <v>68</v>
      </c>
    </row>
    <row r="5" spans="1:8" s="1" customFormat="1" ht="29.25" customHeight="1" x14ac:dyDescent="0.25">
      <c r="C5" s="3"/>
    </row>
    <row r="6" spans="1:8" s="1" customFormat="1" x14ac:dyDescent="0.2"/>
    <row r="7" spans="1:8" s="1" customFormat="1" x14ac:dyDescent="0.2"/>
    <row r="8" spans="1:8" s="1" customFormat="1" ht="15.75" x14ac:dyDescent="0.25">
      <c r="A8" s="5" t="s">
        <v>8</v>
      </c>
    </row>
    <row r="9" spans="1:8" s="1" customFormat="1" ht="23.25" x14ac:dyDescent="0.2">
      <c r="C9" s="73" t="s">
        <v>9</v>
      </c>
      <c r="D9" s="73"/>
      <c r="E9" s="73"/>
    </row>
    <row r="10" spans="1:8" s="1" customFormat="1" ht="15.75" customHeight="1" x14ac:dyDescent="0.4">
      <c r="C10" s="6"/>
    </row>
    <row r="11" spans="1:8" s="1" customFormat="1" x14ac:dyDescent="0.2"/>
    <row r="12" spans="1:8" s="1" customFormat="1" x14ac:dyDescent="0.2"/>
    <row r="13" spans="1:8" s="1" customFormat="1" ht="23.25" customHeight="1" x14ac:dyDescent="0.25">
      <c r="C13" s="7" t="s">
        <v>10</v>
      </c>
      <c r="E13" s="8">
        <v>2014</v>
      </c>
    </row>
    <row r="14" spans="1:8" s="1" customFormat="1" ht="15.75" x14ac:dyDescent="0.25">
      <c r="C14" s="7" t="s">
        <v>11</v>
      </c>
      <c r="E14" s="8">
        <f>2025-E13</f>
        <v>11</v>
      </c>
      <c r="F14" s="5"/>
    </row>
    <row r="15" spans="1:8" s="1" customFormat="1" x14ac:dyDescent="0.2">
      <c r="E15" s="9"/>
    </row>
    <row r="16" spans="1:8" s="1" customFormat="1" ht="15.75" x14ac:dyDescent="0.25">
      <c r="C16" s="10" t="s">
        <v>12</v>
      </c>
      <c r="D16" s="11"/>
      <c r="E16" s="12" t="s">
        <v>13</v>
      </c>
      <c r="F16" s="5"/>
    </row>
    <row r="17" spans="3:6" s="1" customFormat="1" ht="15.75" x14ac:dyDescent="0.25">
      <c r="C17" s="7" t="s">
        <v>14</v>
      </c>
    </row>
    <row r="18" spans="3:6" s="1" customFormat="1" ht="21" customHeight="1" x14ac:dyDescent="0.25">
      <c r="C18" s="13" t="str">
        <f>'[4]1. Information Sheet'!F48</f>
        <v>Revenues Based on 2023 Actual Distribution Demand</v>
      </c>
      <c r="E18" s="14">
        <f>'[4]4. Growth Factor - NUM_CALC2'!N26</f>
        <v>62787550.68379999</v>
      </c>
      <c r="F18" s="7"/>
    </row>
    <row r="19" spans="3:6" s="1" customFormat="1" ht="12.75" customHeight="1" x14ac:dyDescent="0.25">
      <c r="C19" s="13" t="str">
        <f>'[4]1. Information Sheet'!F49</f>
        <v>Revenues Based on 2014 Board-Approved Distribution Demand</v>
      </c>
      <c r="E19" s="14">
        <f>'[4]6. Growth Factor - DEN_CALC'!N26</f>
        <v>59991236.804899991</v>
      </c>
      <c r="F19" s="7"/>
    </row>
    <row r="20" spans="3:6" s="1" customFormat="1" ht="15.75" x14ac:dyDescent="0.25">
      <c r="C20" s="10" t="s">
        <v>15</v>
      </c>
      <c r="D20" s="11"/>
      <c r="E20" s="12">
        <f>((E18/E19)-1)/9</f>
        <v>5.1791154616539371E-3</v>
      </c>
      <c r="F20" s="5"/>
    </row>
    <row r="21" spans="3:6" s="1" customFormat="1" ht="15.75" x14ac:dyDescent="0.25">
      <c r="C21" s="10" t="s">
        <v>16</v>
      </c>
      <c r="D21" s="11"/>
      <c r="E21" s="15">
        <v>0.1</v>
      </c>
      <c r="F21" s="7"/>
    </row>
    <row r="22" spans="3:6" s="1" customFormat="1" ht="24.75" customHeight="1" x14ac:dyDescent="0.25">
      <c r="C22" s="7" t="s">
        <v>17</v>
      </c>
      <c r="E22" s="9"/>
    </row>
    <row r="23" spans="3:6" s="1" customFormat="1" x14ac:dyDescent="0.2">
      <c r="C23" s="1" t="s">
        <v>18</v>
      </c>
      <c r="E23" s="16">
        <v>404954146</v>
      </c>
    </row>
    <row r="24" spans="3:6" s="1" customFormat="1" x14ac:dyDescent="0.2">
      <c r="C24" s="17" t="s">
        <v>19</v>
      </c>
      <c r="E24" s="16" t="s">
        <v>69</v>
      </c>
    </row>
    <row r="25" spans="3:6" s="1" customFormat="1" x14ac:dyDescent="0.2">
      <c r="C25" s="17" t="s">
        <v>20</v>
      </c>
      <c r="E25" s="16">
        <v>25483259</v>
      </c>
    </row>
    <row r="26" spans="3:6" s="1" customFormat="1" x14ac:dyDescent="0.2">
      <c r="C26" s="17" t="s">
        <v>21</v>
      </c>
      <c r="E26" s="16" t="s">
        <v>69</v>
      </c>
    </row>
    <row r="27" spans="3:6" s="1" customFormat="1" x14ac:dyDescent="0.2">
      <c r="C27" s="17" t="s">
        <v>22</v>
      </c>
      <c r="E27" s="16" t="s">
        <v>69</v>
      </c>
    </row>
    <row r="28" spans="3:6" s="1" customFormat="1" x14ac:dyDescent="0.2">
      <c r="C28" s="17" t="s">
        <v>23</v>
      </c>
      <c r="E28" s="16" t="s">
        <v>69</v>
      </c>
    </row>
    <row r="29" spans="3:6" s="1" customFormat="1" x14ac:dyDescent="0.2">
      <c r="C29" s="1" t="s">
        <v>24</v>
      </c>
      <c r="E29" s="16">
        <v>430437405</v>
      </c>
    </row>
    <row r="30" spans="3:6" s="1" customFormat="1" x14ac:dyDescent="0.2">
      <c r="E30" s="16"/>
    </row>
    <row r="31" spans="3:6" s="1" customFormat="1" x14ac:dyDescent="0.2">
      <c r="C31" s="1" t="s">
        <v>25</v>
      </c>
      <c r="E31" s="18">
        <f>(E23+E29)/2</f>
        <v>417695775.5</v>
      </c>
    </row>
    <row r="32" spans="3:6" s="1" customFormat="1" x14ac:dyDescent="0.2">
      <c r="E32" s="16"/>
    </row>
    <row r="33" spans="3:6" s="1" customFormat="1" x14ac:dyDescent="0.2">
      <c r="C33" s="17" t="s">
        <v>26</v>
      </c>
      <c r="E33" s="16">
        <v>216999685</v>
      </c>
    </row>
    <row r="34" spans="3:6" s="1" customFormat="1" ht="15.75" x14ac:dyDescent="0.25">
      <c r="C34" s="19" t="s">
        <v>27</v>
      </c>
      <c r="E34" s="16">
        <v>11232271</v>
      </c>
      <c r="F34" s="7"/>
    </row>
    <row r="35" spans="3:6" s="1" customFormat="1" x14ac:dyDescent="0.2">
      <c r="C35" s="19" t="s">
        <v>28</v>
      </c>
      <c r="E35" s="16" t="s">
        <v>69</v>
      </c>
    </row>
    <row r="36" spans="3:6" s="1" customFormat="1" x14ac:dyDescent="0.2">
      <c r="C36" s="19" t="s">
        <v>29</v>
      </c>
      <c r="E36" s="16" t="s">
        <v>69</v>
      </c>
    </row>
    <row r="37" spans="3:6" s="1" customFormat="1" x14ac:dyDescent="0.2">
      <c r="C37" s="17" t="s">
        <v>30</v>
      </c>
      <c r="E37" s="16">
        <v>228231956</v>
      </c>
    </row>
    <row r="38" spans="3:6" s="1" customFormat="1" x14ac:dyDescent="0.2">
      <c r="C38" s="17"/>
      <c r="E38" s="16"/>
    </row>
    <row r="39" spans="3:6" s="1" customFormat="1" x14ac:dyDescent="0.2">
      <c r="C39" s="1" t="s">
        <v>31</v>
      </c>
      <c r="E39" s="18">
        <f>(E33+E37)/2</f>
        <v>222615820.5</v>
      </c>
    </row>
    <row r="40" spans="3:6" s="1" customFormat="1" x14ac:dyDescent="0.2">
      <c r="E40" s="16"/>
    </row>
    <row r="41" spans="3:6" s="1" customFormat="1" ht="15.75" x14ac:dyDescent="0.25">
      <c r="C41" s="7" t="s">
        <v>32</v>
      </c>
      <c r="E41" s="18">
        <f>E31-E39</f>
        <v>195079955</v>
      </c>
      <c r="F41" s="7"/>
    </row>
    <row r="42" spans="3:6" s="1" customFormat="1" x14ac:dyDescent="0.2">
      <c r="E42" s="9"/>
    </row>
    <row r="43" spans="3:6" s="1" customFormat="1" x14ac:dyDescent="0.2">
      <c r="E43" s="9"/>
    </row>
    <row r="44" spans="3:6" s="1" customFormat="1" ht="15.75" x14ac:dyDescent="0.25">
      <c r="C44" s="7" t="s">
        <v>33</v>
      </c>
      <c r="E44" s="9"/>
    </row>
    <row r="45" spans="3:6" s="1" customFormat="1" x14ac:dyDescent="0.2">
      <c r="C45" s="17" t="s">
        <v>34</v>
      </c>
      <c r="E45" s="16">
        <v>321090472</v>
      </c>
    </row>
    <row r="46" spans="3:6" s="1" customFormat="1" x14ac:dyDescent="0.2">
      <c r="C46" s="17" t="s">
        <v>35</v>
      </c>
      <c r="E46" s="45">
        <v>0.13400000000000001</v>
      </c>
    </row>
    <row r="47" spans="3:6" s="1" customFormat="1" ht="15.75" x14ac:dyDescent="0.25">
      <c r="C47" s="7" t="s">
        <v>33</v>
      </c>
      <c r="E47" s="18">
        <f>E45*E46</f>
        <v>43026123.248000003</v>
      </c>
      <c r="F47" s="7"/>
    </row>
    <row r="48" spans="3:6" s="1" customFormat="1" x14ac:dyDescent="0.2">
      <c r="E48" s="9"/>
    </row>
    <row r="49" spans="2:12" s="1" customFormat="1" ht="16.5" thickBot="1" x14ac:dyDescent="0.3">
      <c r="C49" s="7" t="s">
        <v>36</v>
      </c>
      <c r="E49" s="21">
        <f>E41+E47</f>
        <v>238106078.248</v>
      </c>
      <c r="F49" s="5"/>
      <c r="L49" s="7" t="s">
        <v>37</v>
      </c>
    </row>
    <row r="50" spans="2:12" s="1" customFormat="1" x14ac:dyDescent="0.2">
      <c r="E50" s="9"/>
      <c r="F50" s="17"/>
    </row>
    <row r="51" spans="2:12" s="1" customFormat="1" ht="15.75" x14ac:dyDescent="0.25">
      <c r="C51" s="7" t="s">
        <v>38</v>
      </c>
      <c r="D51" s="22"/>
      <c r="E51" s="23">
        <f>E34</f>
        <v>11232271</v>
      </c>
      <c r="F51" s="5"/>
    </row>
    <row r="52" spans="2:12" s="1" customFormat="1" x14ac:dyDescent="0.2">
      <c r="E52" s="9"/>
      <c r="H52" s="24"/>
    </row>
    <row r="53" spans="2:12" s="1" customFormat="1" ht="47.25" x14ac:dyDescent="0.25">
      <c r="C53" s="7" t="s">
        <v>39</v>
      </c>
      <c r="E53" s="25"/>
      <c r="F53" s="26" t="s">
        <v>40</v>
      </c>
      <c r="J53" s="27" t="s">
        <v>41</v>
      </c>
      <c r="K53" s="27" t="s">
        <v>42</v>
      </c>
      <c r="L53" s="27" t="s">
        <v>43</v>
      </c>
    </row>
    <row r="54" spans="2:12" s="1" customFormat="1" ht="16.5" thickBot="1" x14ac:dyDescent="0.3">
      <c r="B54" s="28"/>
      <c r="C54" s="1" t="s">
        <v>47</v>
      </c>
      <c r="E54" s="25">
        <f t="shared" ref="E54:E69" si="0">L54</f>
        <v>1.3867952628564413</v>
      </c>
      <c r="F54" s="46">
        <v>1.3000000000000001E-2</v>
      </c>
      <c r="J54" s="30">
        <f t="shared" ref="J54:J69" si="1">(RB/d)*(g+F54*(1+g))</f>
        <v>0.38679526285644122</v>
      </c>
      <c r="K54" s="33">
        <v>1</v>
      </c>
      <c r="L54" s="32">
        <f t="shared" ref="L54:L69" si="2">1+J54*K54</f>
        <v>1.3867952628564413</v>
      </c>
    </row>
    <row r="55" spans="2:12" s="1" customFormat="1" ht="15.4" customHeight="1" x14ac:dyDescent="0.25">
      <c r="B55" s="28"/>
      <c r="C55" s="1" t="s">
        <v>48</v>
      </c>
      <c r="E55" s="25">
        <f t="shared" si="0"/>
        <v>1.5023377957017443</v>
      </c>
      <c r="F55" s="46">
        <v>1.8000000000000002E-2</v>
      </c>
      <c r="H55" s="74" t="s">
        <v>70</v>
      </c>
      <c r="J55" s="30">
        <f t="shared" si="1"/>
        <v>0.49333616501209976</v>
      </c>
      <c r="K55" s="33">
        <f t="shared" ref="K55:K69" si="3">K54*((1+g)*(1+F54))</f>
        <v>1.0182464439626553</v>
      </c>
      <c r="L55" s="32">
        <f t="shared" si="2"/>
        <v>1.5023377957017443</v>
      </c>
    </row>
    <row r="56" spans="2:12" s="1" customFormat="1" ht="16.5" thickBot="1" x14ac:dyDescent="0.3">
      <c r="B56" s="28"/>
      <c r="C56" s="1" t="s">
        <v>50</v>
      </c>
      <c r="E56" s="25">
        <f t="shared" si="0"/>
        <v>1.4696245346221501</v>
      </c>
      <c r="F56" s="46">
        <v>1.6E-2</v>
      </c>
      <c r="H56" s="75"/>
      <c r="J56" s="30">
        <f t="shared" si="1"/>
        <v>0.45071980414983631</v>
      </c>
      <c r="K56" s="33">
        <f t="shared" si="3"/>
        <v>1.0419434209419147</v>
      </c>
      <c r="L56" s="32">
        <f t="shared" si="2"/>
        <v>1.4696245346221501</v>
      </c>
    </row>
    <row r="57" spans="2:12" s="1" customFormat="1" ht="16.5" thickBot="1" x14ac:dyDescent="0.3">
      <c r="B57" s="28"/>
      <c r="C57" s="1" t="s">
        <v>51</v>
      </c>
      <c r="E57" s="25">
        <f t="shared" si="0"/>
        <v>1.3208918563921528</v>
      </c>
      <c r="F57" s="46">
        <v>9.0000000000000011E-3</v>
      </c>
      <c r="H57" s="34">
        <f>GEOMEAN(F54:F64)</f>
        <v>1.9937128729984981E-2</v>
      </c>
      <c r="J57" s="30">
        <f t="shared" si="1"/>
        <v>0.30156254113191455</v>
      </c>
      <c r="K57" s="33">
        <f t="shared" si="3"/>
        <v>1.0640972024830591</v>
      </c>
      <c r="L57" s="32">
        <f t="shared" si="2"/>
        <v>1.3208918563921528</v>
      </c>
    </row>
    <row r="58" spans="2:12" s="1" customFormat="1" ht="15.75" x14ac:dyDescent="0.25">
      <c r="B58" s="28"/>
      <c r="C58" s="1" t="s">
        <v>52</v>
      </c>
      <c r="E58" s="25">
        <f t="shared" si="0"/>
        <v>1.3944463634358319</v>
      </c>
      <c r="F58" s="46">
        <v>1.2E-2</v>
      </c>
      <c r="J58" s="30">
        <f t="shared" si="1"/>
        <v>0.36548708242530958</v>
      </c>
      <c r="K58" s="33">
        <f t="shared" si="3"/>
        <v>1.0792347593199558</v>
      </c>
      <c r="L58" s="32">
        <f t="shared" si="2"/>
        <v>1.3944463634358319</v>
      </c>
    </row>
    <row r="59" spans="2:12" s="1" customFormat="1" ht="15.75" x14ac:dyDescent="0.25">
      <c r="B59" s="28"/>
      <c r="C59" s="1" t="s">
        <v>53</v>
      </c>
      <c r="E59" s="25">
        <f t="shared" si="0"/>
        <v>1.5182122087850121</v>
      </c>
      <c r="F59" s="46">
        <v>1.7000000000000001E-2</v>
      </c>
      <c r="J59" s="30">
        <f t="shared" si="1"/>
        <v>0.47202798458096806</v>
      </c>
      <c r="K59" s="33">
        <f t="shared" si="3"/>
        <v>1.0978421316376887</v>
      </c>
      <c r="L59" s="32">
        <f t="shared" si="2"/>
        <v>1.5182122087850121</v>
      </c>
    </row>
    <row r="60" spans="2:12" s="1" customFormat="1" ht="15.75" x14ac:dyDescent="0.25">
      <c r="B60" s="28"/>
      <c r="C60" s="1" t="s">
        <v>54</v>
      </c>
      <c r="E60" s="25">
        <f t="shared" si="0"/>
        <v>1.5775791518029274</v>
      </c>
      <c r="F60" s="46">
        <v>1.9E-2</v>
      </c>
      <c r="J60" s="30">
        <f t="shared" si="1"/>
        <v>0.51464434544323134</v>
      </c>
      <c r="K60" s="33">
        <f t="shared" si="3"/>
        <v>1.1222879585036423</v>
      </c>
      <c r="L60" s="32">
        <f t="shared" si="2"/>
        <v>1.5775791518029274</v>
      </c>
    </row>
    <row r="61" spans="2:12" s="1" customFormat="1" ht="15.75" x14ac:dyDescent="0.25">
      <c r="B61" s="28"/>
      <c r="C61" s="1" t="s">
        <v>55</v>
      </c>
      <c r="E61" s="25">
        <f t="shared" si="0"/>
        <v>1.8610406734162122</v>
      </c>
      <c r="F61" s="46">
        <v>3.0000000000000002E-2</v>
      </c>
      <c r="J61" s="30">
        <f t="shared" si="1"/>
        <v>0.74903433018568</v>
      </c>
      <c r="K61" s="33">
        <f t="shared" si="3"/>
        <v>1.1495343253529735</v>
      </c>
      <c r="L61" s="32">
        <f t="shared" si="2"/>
        <v>1.8610406734162122</v>
      </c>
    </row>
    <row r="62" spans="2:12" s="1" customFormat="1" ht="15.75" x14ac:dyDescent="0.25">
      <c r="B62" s="28"/>
      <c r="C62" s="1" t="s">
        <v>56</v>
      </c>
      <c r="E62" s="25">
        <f t="shared" si="0"/>
        <v>1.9929050452309709</v>
      </c>
      <c r="F62" s="46">
        <v>3.3999999999999996E-2</v>
      </c>
      <c r="J62" s="30">
        <f t="shared" si="1"/>
        <v>0.83426705191020667</v>
      </c>
      <c r="K62" s="33">
        <f t="shared" si="3"/>
        <v>1.1901525332416443</v>
      </c>
      <c r="L62" s="32">
        <f t="shared" si="2"/>
        <v>1.9929050452309709</v>
      </c>
    </row>
    <row r="63" spans="2:12" s="1" customFormat="1" ht="15.75" x14ac:dyDescent="0.25">
      <c r="B63" s="28"/>
      <c r="C63" s="1" t="s">
        <v>57</v>
      </c>
      <c r="E63" s="25">
        <f t="shared" si="0"/>
        <v>2.3219193828899969</v>
      </c>
      <c r="F63" s="46">
        <v>4.4999999999999998E-2</v>
      </c>
      <c r="J63" s="30">
        <f t="shared" si="1"/>
        <v>1.0686570366526553</v>
      </c>
      <c r="K63" s="33">
        <f t="shared" si="3"/>
        <v>1.2369912306296442</v>
      </c>
      <c r="L63" s="32">
        <f t="shared" si="2"/>
        <v>2.3219193828899969</v>
      </c>
    </row>
    <row r="64" spans="2:12" s="1" customFormat="1" ht="15.75" x14ac:dyDescent="0.25">
      <c r="B64" s="28"/>
      <c r="C64" s="1" t="s">
        <v>58</v>
      </c>
      <c r="E64" s="25">
        <f t="shared" si="0"/>
        <v>2.0563186379453375</v>
      </c>
      <c r="F64" s="46">
        <v>3.2999999999999995E-2</v>
      </c>
      <c r="J64" s="30">
        <f t="shared" si="1"/>
        <v>0.81295887147907486</v>
      </c>
      <c r="K64" s="33">
        <f t="shared" si="3"/>
        <v>1.2993506498348442</v>
      </c>
      <c r="L64" s="32">
        <f t="shared" si="2"/>
        <v>2.0563186379453375</v>
      </c>
    </row>
    <row r="65" spans="2:12" s="1" customFormat="1" ht="15.75" x14ac:dyDescent="0.25">
      <c r="B65" s="28"/>
      <c r="C65" s="1" t="s">
        <v>59</v>
      </c>
      <c r="E65" s="25">
        <f t="shared" si="0"/>
        <v>1.9243369603172791</v>
      </c>
      <c r="F65" s="46">
        <v>2.7E-2</v>
      </c>
      <c r="J65" s="30">
        <f t="shared" si="1"/>
        <v>0.68510978889228491</v>
      </c>
      <c r="K65" s="33">
        <f t="shared" si="3"/>
        <v>1.3491807813924057</v>
      </c>
      <c r="L65" s="32">
        <f t="shared" si="2"/>
        <v>1.9243369603172791</v>
      </c>
    </row>
    <row r="66" spans="2:12" s="1" customFormat="1" ht="15.75" x14ac:dyDescent="0.25">
      <c r="B66" s="28"/>
      <c r="C66" s="1" t="s">
        <v>60</v>
      </c>
      <c r="E66" s="25">
        <f t="shared" si="0"/>
        <v>1.9542105617805627</v>
      </c>
      <c r="F66" s="46">
        <f>F65</f>
        <v>2.7E-2</v>
      </c>
      <c r="J66" s="30">
        <f t="shared" si="1"/>
        <v>0.68510978889228491</v>
      </c>
      <c r="K66" s="33">
        <f t="shared" si="3"/>
        <v>1.392784889737704</v>
      </c>
      <c r="L66" s="32">
        <f t="shared" si="2"/>
        <v>1.9542105617805627</v>
      </c>
    </row>
    <row r="67" spans="2:12" s="1" customFormat="1" ht="15.75" x14ac:dyDescent="0.25">
      <c r="B67" s="28"/>
      <c r="C67" s="1" t="s">
        <v>61</v>
      </c>
      <c r="E67" s="25">
        <f t="shared" si="0"/>
        <v>1.9850496467230321</v>
      </c>
      <c r="F67" s="46">
        <f t="shared" ref="F67:F69" si="4">F66</f>
        <v>2.7E-2</v>
      </c>
      <c r="J67" s="30">
        <f t="shared" si="1"/>
        <v>0.68510978889228491</v>
      </c>
      <c r="K67" s="33">
        <f t="shared" si="3"/>
        <v>1.4377982371492646</v>
      </c>
      <c r="L67" s="32">
        <f t="shared" si="2"/>
        <v>1.9850496467230321</v>
      </c>
    </row>
    <row r="68" spans="2:12" s="1" customFormat="1" ht="15.75" x14ac:dyDescent="0.25">
      <c r="B68" s="28"/>
      <c r="C68" s="1" t="s">
        <v>62</v>
      </c>
      <c r="E68" s="25">
        <f t="shared" si="0"/>
        <v>2.0168854185585015</v>
      </c>
      <c r="F68" s="46">
        <f t="shared" si="4"/>
        <v>2.7E-2</v>
      </c>
      <c r="J68" s="30">
        <f t="shared" si="1"/>
        <v>0.68510978889228491</v>
      </c>
      <c r="K68" s="33">
        <f t="shared" si="3"/>
        <v>1.4842663687562336</v>
      </c>
      <c r="L68" s="32">
        <f t="shared" si="2"/>
        <v>2.0168854185585015</v>
      </c>
    </row>
    <row r="69" spans="2:12" s="1" customFormat="1" ht="15.75" x14ac:dyDescent="0.25">
      <c r="B69" s="28"/>
      <c r="C69" s="1" t="s">
        <v>63</v>
      </c>
      <c r="E69" s="25">
        <f t="shared" si="0"/>
        <v>2.049750089162405</v>
      </c>
      <c r="F69" s="46">
        <f t="shared" si="4"/>
        <v>2.7E-2</v>
      </c>
      <c r="J69" s="30">
        <f t="shared" si="1"/>
        <v>0.68510978889228491</v>
      </c>
      <c r="K69" s="33">
        <f t="shared" si="3"/>
        <v>1.5322363016585803</v>
      </c>
      <c r="L69" s="32">
        <f t="shared" si="2"/>
        <v>2.049750089162405</v>
      </c>
    </row>
    <row r="70" spans="2:12" s="1" customFormat="1" ht="15.75" x14ac:dyDescent="0.25">
      <c r="C70" s="7"/>
      <c r="E70" s="9"/>
    </row>
    <row r="71" spans="2:12" s="1" customFormat="1" ht="15.75" x14ac:dyDescent="0.25">
      <c r="C71" s="7" t="s">
        <v>64</v>
      </c>
      <c r="E71" s="35"/>
      <c r="F71" s="7"/>
    </row>
    <row r="72" spans="2:12" s="1" customFormat="1" ht="15.75" x14ac:dyDescent="0.25">
      <c r="C72" s="1" t="str">
        <f t="shared" ref="C72:C87" si="5">C54</f>
        <v xml:space="preserve">    Price Cap IR Year 2015</v>
      </c>
      <c r="E72" s="36">
        <f t="shared" ref="E72:E87" si="6">IF(ISERROR(d*E54), "", d*E54)</f>
        <v>15576860.213919783</v>
      </c>
      <c r="H72"/>
      <c r="L72" s="37"/>
    </row>
    <row r="73" spans="2:12" s="1" customFormat="1" ht="15.75" x14ac:dyDescent="0.25">
      <c r="C73" s="1" t="str">
        <f t="shared" si="5"/>
        <v xml:space="preserve">    Price Cap IR Year 2016</v>
      </c>
      <c r="E73" s="36">
        <f t="shared" si="6"/>
        <v>16874665.254864626</v>
      </c>
      <c r="H73"/>
      <c r="L73" s="37"/>
    </row>
    <row r="74" spans="2:12" s="1" customFormat="1" ht="15.75" x14ac:dyDescent="0.25">
      <c r="C74" s="1" t="str">
        <f t="shared" si="5"/>
        <v xml:space="preserve">    Price Cap IR Year 2017</v>
      </c>
      <c r="E74" s="36">
        <f t="shared" si="6"/>
        <v>16507221.041124873</v>
      </c>
      <c r="H74"/>
      <c r="L74" s="37"/>
    </row>
    <row r="75" spans="2:12" s="1" customFormat="1" ht="15.75" x14ac:dyDescent="0.25">
      <c r="C75" s="1" t="str">
        <f t="shared" si="5"/>
        <v xml:space="preserve">    Price Cap IR Year 2018</v>
      </c>
      <c r="E75" s="36">
        <f t="shared" si="6"/>
        <v>14836615.292689743</v>
      </c>
      <c r="H75"/>
      <c r="L75" s="37"/>
    </row>
    <row r="76" spans="2:12" s="1" customFormat="1" ht="15.75" x14ac:dyDescent="0.25">
      <c r="C76" s="1" t="str">
        <f t="shared" si="5"/>
        <v xml:space="preserve">    Price Cap IR Year 2019</v>
      </c>
      <c r="E76" s="36">
        <f t="shared" si="6"/>
        <v>15662799.449075755</v>
      </c>
      <c r="H76"/>
      <c r="L76" s="37"/>
    </row>
    <row r="77" spans="2:12" s="1" customFormat="1" ht="15.75" x14ac:dyDescent="0.25">
      <c r="C77" s="1" t="str">
        <f t="shared" si="5"/>
        <v xml:space="preserve">    Price Cap IR Year 2020</v>
      </c>
      <c r="E77" s="36">
        <f t="shared" si="6"/>
        <v>17052970.964581836</v>
      </c>
      <c r="H77"/>
      <c r="L77" s="37"/>
    </row>
    <row r="78" spans="2:12" s="1" customFormat="1" ht="15.75" x14ac:dyDescent="0.25">
      <c r="C78" s="1" t="str">
        <f t="shared" si="5"/>
        <v xml:space="preserve">    Price Cap IR Year 2021</v>
      </c>
      <c r="E78" s="36">
        <f t="shared" si="6"/>
        <v>17719796.557000618</v>
      </c>
      <c r="H78"/>
      <c r="L78" s="37"/>
    </row>
    <row r="79" spans="2:12" s="1" customFormat="1" ht="15.75" x14ac:dyDescent="0.25">
      <c r="C79" s="1" t="str">
        <f t="shared" si="5"/>
        <v xml:space="preserve">    Price Cap IR Year 2022</v>
      </c>
      <c r="E79" s="36">
        <f t="shared" si="6"/>
        <v>20903713.185833391</v>
      </c>
      <c r="H79"/>
      <c r="L79" s="37"/>
    </row>
    <row r="80" spans="2:12" s="1" customFormat="1" ht="15.75" x14ac:dyDescent="0.25">
      <c r="C80" s="1" t="str">
        <f t="shared" si="5"/>
        <v xml:space="preserve">    Price Cap IR Year 2023</v>
      </c>
      <c r="E80" s="36">
        <f t="shared" si="6"/>
        <v>22384849.545301523</v>
      </c>
      <c r="H80"/>
      <c r="L80" s="37"/>
    </row>
    <row r="81" spans="2:14" s="1" customFormat="1" ht="15.75" x14ac:dyDescent="0.25">
      <c r="C81" s="1" t="str">
        <f t="shared" si="5"/>
        <v xml:space="preserve">    Price Cap IR Year 2024</v>
      </c>
      <c r="E81" s="36">
        <f t="shared" si="6"/>
        <v>26080427.74877321</v>
      </c>
      <c r="H81"/>
      <c r="L81" s="37"/>
    </row>
    <row r="82" spans="2:14" s="1" customFormat="1" ht="15.75" x14ac:dyDescent="0.25">
      <c r="C82" s="38" t="str">
        <f t="shared" si="5"/>
        <v xml:space="preserve">    Price Cap IR Year 2025</v>
      </c>
      <c r="D82" s="38"/>
      <c r="E82" s="39">
        <f t="shared" si="6"/>
        <v>23097128.203752913</v>
      </c>
      <c r="H82"/>
      <c r="L82" s="40"/>
      <c r="N82" s="41"/>
    </row>
    <row r="83" spans="2:14" s="1" customFormat="1" ht="15.75" x14ac:dyDescent="0.25">
      <c r="C83" s="42" t="str">
        <f t="shared" si="5"/>
        <v xml:space="preserve">    Price Cap IR Year 2026</v>
      </c>
      <c r="D83" s="42"/>
      <c r="E83" s="43">
        <f t="shared" si="6"/>
        <v>21614674.233599924</v>
      </c>
      <c r="H83"/>
      <c r="L83" s="37"/>
    </row>
    <row r="84" spans="2:14" s="1" customFormat="1" ht="15.75" x14ac:dyDescent="0.25">
      <c r="C84" s="1" t="str">
        <f t="shared" si="5"/>
        <v xml:space="preserve">    Price Cap IR Year 2027</v>
      </c>
      <c r="E84" s="36">
        <f t="shared" si="6"/>
        <v>21950222.620981522</v>
      </c>
      <c r="H84"/>
      <c r="L84" s="37"/>
    </row>
    <row r="85" spans="2:14" s="1" customFormat="1" ht="15.75" x14ac:dyDescent="0.25">
      <c r="C85" s="1" t="str">
        <f t="shared" si="5"/>
        <v xml:space="preserve">    Price Cap IR Year 2028</v>
      </c>
      <c r="E85" s="36">
        <f t="shared" si="6"/>
        <v>22296615.580447357</v>
      </c>
      <c r="H85"/>
      <c r="L85" s="37"/>
    </row>
    <row r="86" spans="2:14" s="1" customFormat="1" ht="15.75" x14ac:dyDescent="0.25">
      <c r="C86" s="1" t="str">
        <f t="shared" si="5"/>
        <v xml:space="preserve">    Price Cap IR Year 2029</v>
      </c>
      <c r="E86" s="36">
        <f t="shared" si="6"/>
        <v>22654203.597197518</v>
      </c>
      <c r="H86"/>
      <c r="L86" s="37"/>
    </row>
    <row r="87" spans="2:14" s="1" customFormat="1" ht="15.75" x14ac:dyDescent="0.25">
      <c r="C87" s="1" t="str">
        <f t="shared" si="5"/>
        <v xml:space="preserve">    Price Cap IR Year 2030</v>
      </c>
      <c r="E87" s="36">
        <f t="shared" si="6"/>
        <v>23023348.483746294</v>
      </c>
      <c r="H87"/>
      <c r="L87" s="37"/>
    </row>
    <row r="88" spans="2:14" s="1" customFormat="1" x14ac:dyDescent="0.2"/>
    <row r="89" spans="2:14" s="1" customFormat="1" ht="44.25" customHeight="1" x14ac:dyDescent="0.2">
      <c r="B89" s="44" t="s">
        <v>65</v>
      </c>
      <c r="C89" s="76" t="s">
        <v>66</v>
      </c>
      <c r="D89" s="76"/>
      <c r="E89" s="76"/>
      <c r="F89" s="76"/>
    </row>
    <row r="90" spans="2:14" s="1" customFormat="1" x14ac:dyDescent="0.2">
      <c r="F90" s="24"/>
    </row>
    <row r="91" spans="2:14" s="1" customFormat="1" x14ac:dyDescent="0.2"/>
    <row r="92" spans="2:14" s="1" customFormat="1" x14ac:dyDescent="0.2"/>
    <row r="93" spans="2:14" s="1" customFormat="1" x14ac:dyDescent="0.2"/>
    <row r="94" spans="2:14" s="1" customFormat="1" x14ac:dyDescent="0.2"/>
    <row r="95" spans="2:14" s="1" customFormat="1" x14ac:dyDescent="0.2"/>
    <row r="96" spans="2:1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</sheetData>
  <mergeCells count="3">
    <mergeCell ref="C9:E9"/>
    <mergeCell ref="H55:H56"/>
    <mergeCell ref="C89:F8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A_DRP xmlns="6a95137c-d42e-468e-9f88-48056057fa51">
      <UserInfo>
        <DisplayName/>
        <AccountId xsi:nil="true"/>
        <AccountType/>
      </UserInfo>
    </BBA_DRP>
    <Witness_x0028_es_x0029_ xmlns="6a95137c-d42e-468e-9f88-48056057fa51">
      <Value>S. Vetsis</Value>
    </Witness_x0028_es_x0029_>
    <AnchorIRR xmlns="6a95137c-d42e-468e-9f88-48056057fa51">false</AnchorIRR>
    <ExhibitRef xmlns="6a95137c-d42e-468e-9f88-48056057fa51" xsi:nil="true"/>
    <Attachment xmlns="6a95137c-d42e-468e-9f88-48056057fa51">false</Attachment>
    <S_x002e_VetsisStatus xmlns="6a95137c-d42e-468e-9f88-48056057fa51">Witness signed off</S_x002e_VetsisStatus>
    <Round2Topic xmlns="6a95137c-d42e-468e-9f88-48056057fa51">false</Round2Topic>
    <FinanceInputs_x002f_Validation xmlns="6a95137c-d42e-468e-9f88-48056057fa51">N/A</FinanceInputs_x002f_Validation>
    <SaadStatus xmlns="6a95137c-d42e-468e-9f88-48056057fa51">N/A</SaadStatus>
    <HasExcelAttachment xmlns="6a95137c-d42e-468e-9f88-48056057fa51">false</HasExcelAttachment>
    <SME_x0028_s_x0029_ xmlns="6a95137c-d42e-468e-9f88-48056057fa51">Andrew M. (Utilis)</SME_x0028_s_x0029_>
    <CynthiaStatus xmlns="6a95137c-d42e-468e-9f88-48056057fa51">N/A</CynthiaStatus>
    <KristonStatus xmlns="6a95137c-d42e-468e-9f88-48056057fa51">N/A</KristonStatus>
    <ZubairStatus xmlns="6a95137c-d42e-468e-9f88-48056057fa51">N/A</ZubairStatus>
    <GlenWinn xmlns="6a95137c-d42e-468e-9f88-48056057fa51">
      <UserInfo>
        <DisplayName/>
        <AccountId xsi:nil="true"/>
        <AccountType/>
      </UserInfo>
    </GlenWinn>
    <BradStatus xmlns="6a95137c-d42e-468e-9f88-48056057fa51">N/A</BradStatus>
    <Ex_x002e_ xmlns="6a95137c-d42e-468e-9f88-48056057fa51">Ex 1</Ex_x002e_>
    <GeneralNotes xmlns="6a95137c-d42e-468e-9f88-48056057fa51" xsi:nil="true"/>
    <IRR_x0020_Label xmlns="6a95137c-d42e-468e-9f88-48056057fa51" xsi:nil="true"/>
    <TorysCounsel xmlns="6a95137c-d42e-468e-9f88-48056057fa51">
      <Value>N/A</Value>
    </TorysCounsel>
    <LincolnStatus xmlns="6a95137c-d42e-468e-9f88-48056057fa51">N/A</LincolnStatus>
    <S_x002e_SheehyStatus xmlns="6a95137c-d42e-468e-9f88-48056057fa51">N/A</S_x002e_SheehyStatus>
    <Intervenor xmlns="6a95137c-d42e-468e-9f88-48056057fa51">CCC</Intervenor>
    <StatusNotes xmlns="6a95137c-d42e-468e-9f88-48056057fa51" xsi:nil="true"/>
    <IRR xmlns="6a95137c-d42e-468e-9f88-48056057fa51">false</IRR>
    <Confidential xmlns="6a95137c-d42e-468e-9f88-48056057fa51">N/A</Confidential>
    <SamStatus xmlns="6a95137c-d42e-468e-9f88-48056057fa51">N/A</SamStatus>
    <MunishStatus xmlns="6a95137c-d42e-468e-9f88-48056057fa51">N/A</MunishStatus>
    <UsmanStatus xmlns="6a95137c-d42e-468e-9f88-48056057fa51">N/A</UsmanStatus>
    <Status xmlns="6a95137c-d42e-468e-9f88-48056057fa51">Witness signed off</Status>
    <BBA_Comments xmlns="6a95137c-d42e-468e-9f88-48056057fa51" xsi:nil="true"/>
    <CrossReference xmlns="6a95137c-d42e-468e-9f88-48056057fa51" xsi:nil="true"/>
    <RegContact xmlns="6a95137c-d42e-468e-9f88-48056057fa51">
      <Value>Carlisle</Value>
    </RegContact>
    <Issue_x002f_Theme xmlns="6a95137c-d42e-468e-9f88-48056057fa51">
      <Value>Merger</Value>
    </Issue_x002f_Theme>
    <Strategic_x003f_ xmlns="6a95137c-d42e-468e-9f88-48056057fa51">false</Strategic_x003f_>
    <ErinIntervention xmlns="6a95137c-d42e-468e-9f88-48056057fa51">false</ErinIntervention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4539394C-FAED-402F-9B42-8729D75CF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5075C-8E58-4D6E-9BB5-9ADCAD4CF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521BE-23D3-4F34-A21C-07DC00CB03B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6a95137c-d42e-468e-9f88-48056057fa5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CCC-4-b</vt:lpstr>
      <vt:lpstr>CCC-4-c</vt:lpstr>
      <vt:lpstr>WRZ ICM Threshold Actual PC2025</vt:lpstr>
      <vt:lpstr>VRZ ICM Threshold Actual PC2025</vt:lpstr>
      <vt:lpstr>'VRZ ICM Threshold Actual PC2025'!d</vt:lpstr>
      <vt:lpstr>'WRZ ICM Threshold Actual PC2025'!d</vt:lpstr>
      <vt:lpstr>'VRZ ICM Threshold Actual PC2025'!g</vt:lpstr>
      <vt:lpstr>'WRZ ICM Threshold Actual PC2025'!g</vt:lpstr>
      <vt:lpstr>'VRZ ICM Threshold Actual PC2025'!PCI</vt:lpstr>
      <vt:lpstr>'WRZ ICM Threshold Actual PC2025'!PCI</vt:lpstr>
      <vt:lpstr>'VRZ ICM Threshold Actual PC2025'!RB</vt:lpstr>
      <vt:lpstr>'WRZ ICM Threshold Actual PC2025'!RB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Mandyam</dc:creator>
  <cp:lastModifiedBy>Susan Kim</cp:lastModifiedBy>
  <dcterms:created xsi:type="dcterms:W3CDTF">2026-04-29T23:20:31Z</dcterms:created>
  <dcterms:modified xsi:type="dcterms:W3CDTF">2026-05-07T08:59:10Z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