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78" documentId="8_{5C915C87-2093-4753-BB18-53B587E6FABB}" xr6:coauthVersionLast="47" xr6:coauthVersionMax="47" xr10:uidLastSave="{B65C1B27-F520-492E-9F21-80F97B017CD7}"/>
  <bookViews>
    <workbookView xWindow="17520" yWindow="-21600" windowWidth="19410" windowHeight="20985" xr2:uid="{EF6CF191-9A84-4545-830E-CC14506353DC}"/>
  </bookViews>
  <sheets>
    <sheet name="Prefiled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" i="1" l="1"/>
  <c r="B11" i="1" l="1"/>
  <c r="E5" i="1"/>
  <c r="E11" i="1" s="1"/>
  <c r="F5" i="1"/>
  <c r="F11" i="1" s="1"/>
  <c r="G5" i="1"/>
  <c r="G11" i="1" s="1"/>
  <c r="D5" i="1"/>
  <c r="D11" i="1" s="1"/>
  <c r="E9" i="1" l="1"/>
  <c r="E12" i="1" s="1"/>
  <c r="G9" i="1"/>
  <c r="G12" i="1" s="1"/>
  <c r="G13" i="1"/>
  <c r="F9" i="1"/>
  <c r="F12" i="1" s="1"/>
  <c r="F13" i="1"/>
  <c r="E13" i="1"/>
  <c r="D9" i="1" l="1"/>
  <c r="D12" i="1" s="1"/>
  <c r="D13" i="1" s="1"/>
  <c r="D14" i="1" s="1"/>
  <c r="E14" i="1" s="1"/>
  <c r="F14" i="1" s="1"/>
  <c r="G14" i="1" s="1"/>
</calcChain>
</file>

<file path=xl/sharedStrings.xml><?xml version="1.0" encoding="utf-8"?>
<sst xmlns="http://schemas.openxmlformats.org/spreadsheetml/2006/main" count="21" uniqueCount="21">
  <si>
    <t>Component</t>
  </si>
  <si>
    <t>Formula</t>
  </si>
  <si>
    <t>Inflation Factor</t>
  </si>
  <si>
    <t>I</t>
  </si>
  <si>
    <t>Stretch Factor</t>
  </si>
  <si>
    <t>X</t>
  </si>
  <si>
    <t>Price Cap Index</t>
  </si>
  <si>
    <t>PCI = I - X</t>
  </si>
  <si>
    <t>Proposed Base Distribution Revenue</t>
  </si>
  <si>
    <t>A</t>
  </si>
  <si>
    <t>Revenue at Prior Year Proposed Rates 
(Current Year Billing Determinants)</t>
  </si>
  <si>
    <t>B</t>
  </si>
  <si>
    <t>Billing Determinant Growth</t>
  </si>
  <si>
    <r>
      <t>C = B / A</t>
    </r>
    <r>
      <rPr>
        <b/>
        <vertAlign val="subscript"/>
        <sz val="11"/>
        <color rgb="FF000000"/>
        <rFont val="Calibri"/>
      </rPr>
      <t>(t-1)</t>
    </r>
    <r>
      <rPr>
        <b/>
        <sz val="11"/>
        <color rgb="FF000000"/>
        <rFont val="Calibri"/>
      </rPr>
      <t xml:space="preserve"> </t>
    </r>
  </si>
  <si>
    <t>PCI</t>
  </si>
  <si>
    <t>Billing Determinant Growth Rate</t>
  </si>
  <si>
    <t>C</t>
  </si>
  <si>
    <t>Price Cap Index Growth</t>
  </si>
  <si>
    <t>D = (1 + PCI) x BDG</t>
  </si>
  <si>
    <t>Base Distribution Revenue: Price Cap</t>
  </si>
  <si>
    <r>
      <t>E = D x E</t>
    </r>
    <r>
      <rPr>
        <b/>
        <vertAlign val="subscript"/>
        <sz val="11"/>
        <color rgb="FF000000"/>
        <rFont val="Calibri"/>
      </rPr>
      <t>(t-1)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</si>
</sst>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b/>
      <vertAlign val="subscript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10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10" fontId="2" fillId="2" borderId="1" xfId="2" applyNumberFormat="1" applyFont="1" applyFill="1" applyBorder="1"/>
    <xf numFmtId="164" fontId="2" fillId="2" borderId="1" xfId="1" applyNumberFormat="1" applyFont="1" applyFill="1" applyBorder="1" applyAlignment="1">
      <alignment horizontal="left" vertical="center"/>
    </xf>
    <xf numFmtId="10" fontId="3" fillId="2" borderId="0" xfId="0" applyNumberFormat="1" applyFont="1" applyFill="1"/>
    <xf numFmtId="164" fontId="3" fillId="2" borderId="4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/>
    <xf numFmtId="164" fontId="3" fillId="2" borderId="3" xfId="1" applyNumberFormat="1" applyFont="1" applyFill="1" applyBorder="1"/>
    <xf numFmtId="164" fontId="3" fillId="2" borderId="2" xfId="1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164" fontId="3" fillId="2" borderId="1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0" fontId="2" fillId="2" borderId="1" xfId="0" applyNumberFormat="1" applyFont="1" applyFill="1" applyBorder="1"/>
    <xf numFmtId="10" fontId="2" fillId="2" borderId="3" xfId="0" applyNumberFormat="1" applyFont="1" applyFill="1" applyBorder="1"/>
    <xf numFmtId="0" fontId="4" fillId="4" borderId="2" xfId="0" applyFont="1" applyFill="1" applyBorder="1"/>
    <xf numFmtId="164" fontId="3" fillId="2" borderId="5" xfId="1" applyNumberFormat="1" applyFont="1" applyFill="1" applyBorder="1" applyAlignment="1">
      <alignment horizontal="left" vertical="center"/>
    </xf>
    <xf numFmtId="10" fontId="3" fillId="2" borderId="1" xfId="2" applyNumberFormat="1" applyFont="1" applyFill="1" applyBorder="1"/>
    <xf numFmtId="164" fontId="2" fillId="2" borderId="1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22423812331609"/>
          <c:y val="0.16603935715899537"/>
          <c:w val="0.56979174485273199"/>
          <c:h val="0.78221779405827663"/>
        </c:manualLayout>
      </c:layout>
      <c:lineChart>
        <c:grouping val="standard"/>
        <c:varyColors val="0"/>
        <c:ser>
          <c:idx val="1"/>
          <c:order val="0"/>
          <c:tx>
            <c:strRef>
              <c:f>Prefiled!$B$14</c:f>
              <c:strCache>
                <c:ptCount val="1"/>
                <c:pt idx="0">
                  <c:v>Base Distribution Revenue: Price Cap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cat>
            <c:numRef>
              <c:f>Prefiled!$C$2:$G$2</c:f>
              <c:numCache>
                <c:formatCode>General</c:formatCode>
                <c:ptCount val="5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</c:numCache>
            </c:numRef>
          </c:cat>
          <c:val>
            <c:numRef>
              <c:f>Prefiled!$C$14:$G$14</c:f>
              <c:numCache>
                <c:formatCode>_-"$"* #,##0_-;\-"$"* #,##0_-;_-"$"* "-"??_-;_-@_-</c:formatCode>
                <c:ptCount val="5"/>
                <c:pt idx="0">
                  <c:v>141589208.37747583</c:v>
                </c:pt>
                <c:pt idx="1">
                  <c:v>147568071.85572162</c:v>
                </c:pt>
                <c:pt idx="2">
                  <c:v>153211479.13777941</c:v>
                </c:pt>
                <c:pt idx="3">
                  <c:v>158617515.2466037</c:v>
                </c:pt>
                <c:pt idx="4">
                  <c:v>164281326.85594478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5-4797-A821-DFB656458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941664"/>
        <c:axId val="547941248"/>
      </c:lineChart>
      <c:catAx>
        <c:axId val="54794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>
                    <a:lumMod val="90000"/>
                    <a:lumOff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941248"/>
        <c:crosses val="autoZero"/>
        <c:auto val="1"/>
        <c:lblAlgn val="ctr"/>
        <c:lblOffset val="100"/>
        <c:noMultiLvlLbl val="0"/>
      </c:catAx>
      <c:valAx>
        <c:axId val="547941248"/>
        <c:scaling>
          <c:orientation val="minMax"/>
          <c:max val="220000000.00000003"/>
          <c:min val="1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>
                    <a:lumMod val="90000"/>
                    <a:lumOff val="1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94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9458678165289"/>
          <c:y val="0.44159613910196344"/>
          <c:w val="0.23904711412290666"/>
          <c:h val="0.17790953138291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2">
                  <a:lumMod val="90000"/>
                  <a:lumOff val="1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2">
              <a:lumMod val="90000"/>
              <a:lumOff val="1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895348</xdr:colOff>
      <xdr:row>15</xdr:row>
      <xdr:rowOff>95250</xdr:rowOff>
    </xdr:from>
    <xdr:to>
      <xdr:col>6</xdr:col>
      <xdr:colOff>342899</xdr:colOff>
      <xdr:row>30</xdr:row>
      <xdr:rowOff>76705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95D9FC-5631-4FAA-8DCC-D7A6448AF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E7FC-6E66-4D4C-8952-5BF5CBFCC98E}">
  <dimension ref="B2:H14"/>
  <sheetViews>
    <sheetView tabSelected="1" workbookViewId="0">
      <selection activeCell="D8" sqref="D8"/>
    </sheetView>
  </sheetViews>
  <sheetFormatPr defaultColWidth="8.81640625" defaultRowHeight="14.5" x14ac:dyDescent="0.35"/>
  <cols>
    <col min="1" max="1" width="8.81640625" style="4"/>
    <col min="2" max="2" width="40" style="4" bestFit="1" customWidth="1"/>
    <col min="3" max="7" width="15" style="4" customWidth="1"/>
    <col min="8" max="8" width="22.1796875" style="4" customWidth="1"/>
    <col min="9" max="16384" width="8.81640625" style="4"/>
  </cols>
  <sheetData>
    <row r="2" spans="2:8" x14ac:dyDescent="0.35">
      <c r="B2" s="1" t="s">
        <v>0</v>
      </c>
      <c r="C2" s="2">
        <v>2027</v>
      </c>
      <c r="D2" s="2">
        <v>2028</v>
      </c>
      <c r="E2" s="2">
        <v>2029</v>
      </c>
      <c r="F2" s="2">
        <v>2030</v>
      </c>
      <c r="G2" s="2">
        <v>2031</v>
      </c>
      <c r="H2" s="3" t="s">
        <v>1</v>
      </c>
    </row>
    <row r="3" spans="2:8" x14ac:dyDescent="0.35">
      <c r="B3" s="5" t="s">
        <v>2</v>
      </c>
      <c r="C3" s="6">
        <v>0.02</v>
      </c>
      <c r="D3" s="6">
        <v>0.02</v>
      </c>
      <c r="E3" s="6">
        <v>0.02</v>
      </c>
      <c r="F3" s="6">
        <v>0.02</v>
      </c>
      <c r="G3" s="6">
        <v>0.02</v>
      </c>
      <c r="H3" s="7" t="s">
        <v>3</v>
      </c>
    </row>
    <row r="4" spans="2:8" x14ac:dyDescent="0.35">
      <c r="B4" s="5" t="s">
        <v>4</v>
      </c>
      <c r="C4" s="6">
        <v>1.5E-3</v>
      </c>
      <c r="D4" s="6">
        <v>1.5E-3</v>
      </c>
      <c r="E4" s="6">
        <v>1.5E-3</v>
      </c>
      <c r="F4" s="6">
        <v>1.5E-3</v>
      </c>
      <c r="G4" s="6">
        <v>1.5E-3</v>
      </c>
      <c r="H4" s="7" t="s">
        <v>5</v>
      </c>
    </row>
    <row r="5" spans="2:8" x14ac:dyDescent="0.35">
      <c r="B5" s="8" t="s">
        <v>6</v>
      </c>
      <c r="C5" s="9">
        <f>C3-C4</f>
        <v>1.8499999999999999E-2</v>
      </c>
      <c r="D5" s="9">
        <f>D3-D4</f>
        <v>1.8499999999999999E-2</v>
      </c>
      <c r="E5" s="9">
        <f>E3-E4</f>
        <v>1.8499999999999999E-2</v>
      </c>
      <c r="F5" s="9">
        <f>F3-F4</f>
        <v>1.8499999999999999E-2</v>
      </c>
      <c r="G5" s="9">
        <f>G3-G4</f>
        <v>1.8499999999999999E-2</v>
      </c>
      <c r="H5" s="10" t="s">
        <v>7</v>
      </c>
    </row>
    <row r="6" spans="2:8" ht="8.5" customHeight="1" x14ac:dyDescent="0.35">
      <c r="C6" s="11"/>
      <c r="D6" s="11"/>
      <c r="E6" s="11"/>
      <c r="F6" s="11"/>
      <c r="G6" s="11"/>
      <c r="H6" s="12"/>
    </row>
    <row r="7" spans="2:8" x14ac:dyDescent="0.35">
      <c r="B7" s="5" t="s">
        <v>8</v>
      </c>
      <c r="C7" s="13">
        <v>141589169.14051229</v>
      </c>
      <c r="D7" s="13">
        <v>152845520.98315063</v>
      </c>
      <c r="E7" s="13">
        <v>165319539.0268662</v>
      </c>
      <c r="F7" s="13">
        <v>177489520.77401102</v>
      </c>
      <c r="G7" s="14">
        <v>194953731.58831188</v>
      </c>
      <c r="H7" s="15" t="s">
        <v>9</v>
      </c>
    </row>
    <row r="8" spans="2:8" ht="29" x14ac:dyDescent="0.35">
      <c r="B8" s="16" t="s">
        <v>10</v>
      </c>
      <c r="C8" s="13"/>
      <c r="D8" s="17">
        <v>144887610.17369217</v>
      </c>
      <c r="E8" s="17">
        <v>155808298.84701121</v>
      </c>
      <c r="F8" s="17">
        <v>168043991.73718846</v>
      </c>
      <c r="G8" s="18">
        <v>180488170.59066316</v>
      </c>
      <c r="H8" s="15" t="s">
        <v>11</v>
      </c>
    </row>
    <row r="9" spans="2:8" ht="16.5" x14ac:dyDescent="0.45">
      <c r="B9" s="8" t="s">
        <v>12</v>
      </c>
      <c r="C9" s="19"/>
      <c r="D9" s="19">
        <f>D8/C7</f>
        <v>1.0232958569726935</v>
      </c>
      <c r="E9" s="19">
        <f t="shared" ref="E9:G9" si="0">E8/D7</f>
        <v>1.0193841327165039</v>
      </c>
      <c r="F9" s="19">
        <f t="shared" si="0"/>
        <v>1.0164799195930465</v>
      </c>
      <c r="G9" s="20">
        <f t="shared" si="0"/>
        <v>1.0168947992173025</v>
      </c>
      <c r="H9" s="21" t="s">
        <v>13</v>
      </c>
    </row>
    <row r="10" spans="2:8" ht="6.65" customHeight="1" x14ac:dyDescent="0.35">
      <c r="C10" s="11"/>
      <c r="D10" s="11"/>
      <c r="E10" s="11"/>
      <c r="F10" s="11"/>
      <c r="G10" s="11"/>
      <c r="H10" s="22"/>
    </row>
    <row r="11" spans="2:8" x14ac:dyDescent="0.35">
      <c r="B11" s="5" t="str">
        <f>B5</f>
        <v>Price Cap Index</v>
      </c>
      <c r="C11" s="5"/>
      <c r="D11" s="6">
        <f>D5</f>
        <v>1.8499999999999999E-2</v>
      </c>
      <c r="E11" s="6">
        <f t="shared" ref="E11:G11" si="1">E5</f>
        <v>1.8499999999999999E-2</v>
      </c>
      <c r="F11" s="6">
        <f t="shared" si="1"/>
        <v>1.8499999999999999E-2</v>
      </c>
      <c r="G11" s="6">
        <f t="shared" si="1"/>
        <v>1.8499999999999999E-2</v>
      </c>
      <c r="H11" s="7" t="s">
        <v>14</v>
      </c>
    </row>
    <row r="12" spans="2:8" x14ac:dyDescent="0.35">
      <c r="B12" s="5" t="s">
        <v>15</v>
      </c>
      <c r="C12" s="5"/>
      <c r="D12" s="23">
        <f>D9</f>
        <v>1.0232958569726935</v>
      </c>
      <c r="E12" s="23">
        <f t="shared" ref="E12:G12" si="2">E9</f>
        <v>1.0193841327165039</v>
      </c>
      <c r="F12" s="23">
        <f t="shared" si="2"/>
        <v>1.0164799195930465</v>
      </c>
      <c r="G12" s="23">
        <f t="shared" si="2"/>
        <v>1.0168947992173025</v>
      </c>
      <c r="H12" s="7" t="s">
        <v>16</v>
      </c>
    </row>
    <row r="13" spans="2:8" x14ac:dyDescent="0.35">
      <c r="B13" s="5" t="s">
        <v>17</v>
      </c>
      <c r="C13" s="5"/>
      <c r="D13" s="23">
        <f>(1+D11)*(D12)</f>
        <v>1.0422268303266884</v>
      </c>
      <c r="E13" s="23">
        <f t="shared" ref="E13:G13" si="3">(1+E11)*(E12)</f>
        <v>1.0382427391717592</v>
      </c>
      <c r="F13" s="23">
        <f t="shared" si="3"/>
        <v>1.0352847981055178</v>
      </c>
      <c r="G13" s="23">
        <f t="shared" si="3"/>
        <v>1.0357073530028227</v>
      </c>
      <c r="H13" s="7" t="s">
        <v>18</v>
      </c>
    </row>
    <row r="14" spans="2:8" ht="16.5" x14ac:dyDescent="0.45">
      <c r="B14" s="8" t="s">
        <v>19</v>
      </c>
      <c r="C14" s="24">
        <v>141589208.37747583</v>
      </c>
      <c r="D14" s="24">
        <f>C14*D13</f>
        <v>147568071.85572162</v>
      </c>
      <c r="E14" s="24">
        <f t="shared" ref="E14:G14" si="4">D14*E13</f>
        <v>153211479.13777941</v>
      </c>
      <c r="F14" s="24">
        <f t="shared" si="4"/>
        <v>158617515.2466037</v>
      </c>
      <c r="G14" s="24">
        <f t="shared" si="4"/>
        <v>164281326.85594478</v>
      </c>
      <c r="H14" s="21" t="s">
        <v>20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CCC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 xsi:nil="true"/>
    <SaadStatus xmlns="6a95137c-d42e-468e-9f88-48056057fa51">N/A</SaadStatus>
    <Witness_x0028_es_x0029_ xmlns="6a95137c-d42e-468e-9f88-48056057fa51" xsi:nil="true"/>
    <Status xmlns="6a95137c-d42e-468e-9f88-48056057fa51">Witness signed off</Status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F54259-6184-499E-9D2D-0BA37422648B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6a95137c-d42e-468e-9f88-48056057fa51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F9B3DE8-ED6A-4742-BF81-70619FBBAE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A32689-5569-454B-B84B-DF690A683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95137c-d42e-468e-9f88-48056057f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Prefiled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Blair</dc:creator>
  <cp:keywords/>
  <dc:description/>
  <cp:lastModifiedBy>Stephen Vetsis</cp:lastModifiedBy>
  <cp:revision/>
  <dcterms:created xsi:type="dcterms:W3CDTF">2026-05-08T00:07:22Z</dcterms:created>
  <dcterms:modified xsi:type="dcterms:W3CDTF">2026-05-08T01:36:56Z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