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lexiconenergy.sharepoint.com/sites/EarlyRebasingApplication-ExhibitsWorkingDrafts/IRR test/"/>
    </mc:Choice>
  </mc:AlternateContent>
  <xr:revisionPtr revIDLastSave="12" documentId="8_{CE43ABC8-4D26-42FE-8325-D9D7549B684E}" xr6:coauthVersionLast="47" xr6:coauthVersionMax="47" xr10:uidLastSave="{395AF56A-8FEE-4F21-AED3-D8D102A99542}"/>
  <bookViews>
    <workbookView xWindow="-76910" yWindow="-1020" windowWidth="38620" windowHeight="21100" xr2:uid="{6BCC4A80-7CF3-498D-82F2-C03CAC75A28B}"/>
  </bookViews>
  <sheets>
    <sheet name="Capital Inflation"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6" l="1"/>
  <c r="O24" i="6"/>
  <c r="G24" i="6"/>
  <c r="S19" i="6" s="1"/>
  <c r="Y19" i="6" s="1"/>
  <c r="F24" i="6"/>
  <c r="R8" i="6" s="1"/>
  <c r="X8" i="6" s="1"/>
  <c r="E24" i="6"/>
  <c r="Q24" i="6" s="1"/>
  <c r="D24" i="6"/>
  <c r="P15" i="6" s="1"/>
  <c r="V15" i="6" s="1"/>
  <c r="C24" i="6"/>
  <c r="O21" i="6" s="1"/>
  <c r="U21" i="6" s="1"/>
  <c r="O19" i="6"/>
  <c r="U19" i="6" s="1"/>
  <c r="U17" i="6"/>
  <c r="R16" i="6"/>
  <c r="X16" i="6" s="1"/>
  <c r="P8" i="6"/>
  <c r="V8" i="6" s="1"/>
  <c r="P7" i="6"/>
  <c r="V7" i="6" s="1"/>
  <c r="O3" i="6"/>
  <c r="U3" i="6" s="1"/>
  <c r="M3" i="6"/>
  <c r="L3" i="6"/>
  <c r="R3" i="6" s="1"/>
  <c r="K3" i="6"/>
  <c r="J3" i="6"/>
  <c r="P3" i="6" s="1"/>
  <c r="I3" i="6"/>
  <c r="P19" i="6" l="1"/>
  <c r="V19" i="6" s="1"/>
  <c r="P21" i="6"/>
  <c r="V21" i="6" s="1"/>
  <c r="P17" i="6"/>
  <c r="V17" i="6" s="1"/>
  <c r="Q10" i="6"/>
  <c r="W10" i="6" s="1"/>
  <c r="Q11" i="6"/>
  <c r="W11" i="6" s="1"/>
  <c r="Q20" i="6"/>
  <c r="W20" i="6" s="1"/>
  <c r="R6" i="6"/>
  <c r="X6" i="6" s="1"/>
  <c r="P12" i="6"/>
  <c r="V12" i="6" s="1"/>
  <c r="S6" i="6"/>
  <c r="Y6" i="6" s="1"/>
  <c r="Q12" i="6"/>
  <c r="W12" i="6" s="1"/>
  <c r="Q6" i="6"/>
  <c r="W6" i="6" s="1"/>
  <c r="O7" i="6"/>
  <c r="U7" i="6" s="1"/>
  <c r="Q13" i="6"/>
  <c r="W13" i="6" s="1"/>
  <c r="Q21" i="6"/>
  <c r="W21" i="6" s="1"/>
  <c r="Q22" i="6"/>
  <c r="W22" i="6" s="1"/>
  <c r="Q7" i="6"/>
  <c r="W7" i="6" s="1"/>
  <c r="Q15" i="6"/>
  <c r="W15" i="6" s="1"/>
  <c r="R22" i="6"/>
  <c r="X22" i="6" s="1"/>
  <c r="Q17" i="6"/>
  <c r="W17" i="6" s="1"/>
  <c r="O8" i="6"/>
  <c r="U8" i="6" s="1"/>
  <c r="Q16" i="6"/>
  <c r="W16" i="6" s="1"/>
  <c r="P23" i="6"/>
  <c r="V23" i="6" s="1"/>
  <c r="Q23" i="6"/>
  <c r="W23" i="6" s="1"/>
  <c r="Q8" i="6"/>
  <c r="W8" i="6" s="1"/>
  <c r="S16" i="6"/>
  <c r="Y16" i="6" s="1"/>
  <c r="S8" i="6"/>
  <c r="Y8" i="6" s="1"/>
  <c r="O11" i="6"/>
  <c r="U11" i="6" s="1"/>
  <c r="Q19" i="6"/>
  <c r="W19" i="6" s="1"/>
  <c r="Q5" i="6"/>
  <c r="W5" i="6" s="1"/>
  <c r="P11" i="6"/>
  <c r="V11" i="6" s="1"/>
  <c r="V3" i="6"/>
  <c r="X3" i="6"/>
  <c r="R5" i="6"/>
  <c r="X5" i="6" s="1"/>
  <c r="R21" i="6"/>
  <c r="X21" i="6" s="1"/>
  <c r="R11" i="6"/>
  <c r="X11" i="6" s="1"/>
  <c r="S21" i="6"/>
  <c r="Y21" i="6" s="1"/>
  <c r="S11" i="6"/>
  <c r="Y11" i="6" s="1"/>
  <c r="S17" i="6"/>
  <c r="Y17" i="6" s="1"/>
  <c r="O20" i="6"/>
  <c r="U20" i="6" s="1"/>
  <c r="R24" i="6"/>
  <c r="Q3" i="6"/>
  <c r="S7" i="6"/>
  <c r="Y7" i="6" s="1"/>
  <c r="O10" i="6"/>
  <c r="U10" i="6" s="1"/>
  <c r="P20" i="6"/>
  <c r="V20" i="6" s="1"/>
  <c r="R23" i="6"/>
  <c r="X23" i="6" s="1"/>
  <c r="S24" i="6"/>
  <c r="R15" i="6"/>
  <c r="X15" i="6" s="1"/>
  <c r="R17" i="6"/>
  <c r="X17" i="6" s="1"/>
  <c r="S23" i="6"/>
  <c r="Y23" i="6" s="1"/>
  <c r="S3" i="6"/>
  <c r="O6" i="6"/>
  <c r="U6" i="6" s="1"/>
  <c r="S13" i="6"/>
  <c r="Y13" i="6" s="1"/>
  <c r="O16" i="6"/>
  <c r="U16" i="6" s="1"/>
  <c r="R20" i="6"/>
  <c r="X20" i="6" s="1"/>
  <c r="O23" i="6"/>
  <c r="U23" i="6" s="1"/>
  <c r="R7" i="6"/>
  <c r="X7" i="6" s="1"/>
  <c r="P13" i="6"/>
  <c r="V13" i="6" s="1"/>
  <c r="P10" i="6"/>
  <c r="V10" i="6" s="1"/>
  <c r="P6" i="6"/>
  <c r="V6" i="6" s="1"/>
  <c r="R10" i="6"/>
  <c r="X10" i="6" s="1"/>
  <c r="P16" i="6"/>
  <c r="V16" i="6" s="1"/>
  <c r="S20" i="6"/>
  <c r="Y20" i="6" s="1"/>
  <c r="O22" i="6"/>
  <c r="U22" i="6" s="1"/>
  <c r="S5" i="6"/>
  <c r="Y5" i="6" s="1"/>
  <c r="S15" i="6"/>
  <c r="Y15" i="6" s="1"/>
  <c r="O13" i="6"/>
  <c r="U13" i="6" s="1"/>
  <c r="R13" i="6"/>
  <c r="X13" i="6" s="1"/>
  <c r="S10" i="6"/>
  <c r="Y10" i="6" s="1"/>
  <c r="O12" i="6"/>
  <c r="U12" i="6" s="1"/>
  <c r="P22" i="6"/>
  <c r="V22" i="6" s="1"/>
  <c r="R12" i="6"/>
  <c r="X12" i="6" s="1"/>
  <c r="S22" i="6"/>
  <c r="Y22" i="6" s="1"/>
  <c r="O5" i="6"/>
  <c r="U5" i="6" s="1"/>
  <c r="S12" i="6"/>
  <c r="Y12" i="6" s="1"/>
  <c r="O15" i="6"/>
  <c r="U15" i="6" s="1"/>
  <c r="R19" i="6"/>
  <c r="X19" i="6" s="1"/>
  <c r="P5" i="6"/>
  <c r="V5" i="6" s="1"/>
  <c r="W24" i="6" l="1"/>
  <c r="Y24" i="6"/>
  <c r="Y3" i="6"/>
  <c r="X24" i="6"/>
  <c r="V24" i="6"/>
  <c r="U24" i="6"/>
  <c r="W3" i="6"/>
</calcChain>
</file>

<file path=xl/sharedStrings.xml><?xml version="1.0" encoding="utf-8"?>
<sst xmlns="http://schemas.openxmlformats.org/spreadsheetml/2006/main" count="33" uniqueCount="33">
  <si>
    <t>Gross Cost (Before Inflation - Excluding Overhead Allocation)</t>
  </si>
  <si>
    <t>Inflation Rate Applied</t>
  </si>
  <si>
    <t>Weightings</t>
  </si>
  <si>
    <t>Weighted Inflation Rate</t>
  </si>
  <si>
    <t>Program</t>
  </si>
  <si>
    <t>System Access</t>
  </si>
  <si>
    <t>A1 Externally-Initiated Plant Relocation</t>
  </si>
  <si>
    <t>A2 Customer &amp; Generation Connections</t>
  </si>
  <si>
    <t>A3 System Expansion</t>
  </si>
  <si>
    <t>A4 Metering &amp; AMI 2.0</t>
  </si>
  <si>
    <t>System Renewal</t>
  </si>
  <si>
    <t>R1 Substation Renewal</t>
  </si>
  <si>
    <t>R2 Underground System Renewal</t>
  </si>
  <si>
    <t>R3 Overhead System Renewal</t>
  </si>
  <si>
    <t>R4 Reactive Capital</t>
  </si>
  <si>
    <t>System Service</t>
  </si>
  <si>
    <t>S1 Substation Growth</t>
  </si>
  <si>
    <t>S2 Grid Enhancements</t>
  </si>
  <si>
    <t>S3 Voltage &amp; System Conversion</t>
  </si>
  <si>
    <t>$-</t>
  </si>
  <si>
    <t>General Plant</t>
  </si>
  <si>
    <t>P1 Facilities Management</t>
  </si>
  <si>
    <t>P2 Fleet</t>
  </si>
  <si>
    <t>P3 IT Systems</t>
  </si>
  <si>
    <t>P4 Equipment</t>
  </si>
  <si>
    <t>P5 OT Systems</t>
  </si>
  <si>
    <t>Total</t>
  </si>
  <si>
    <t>Weighted Average Capital Inflation Rates</t>
  </si>
  <si>
    <t>Calculation using the "A1 Externally Initiated Plant Relocation" Program as an example:</t>
  </si>
  <si>
    <t>- A1 Externally Initiated Plant Relocation had a “Inflation Rate Applied” of 2.0% for 2027 (Column I5)</t>
  </si>
  <si>
    <t>- The “Weightings” of Externally Initiated Plant Relocation in 2027 was calculated by the gross cost (before inflation and excluding overhead allocation) divided by the total 2027 gross cost (before inflation and excluding overhead allocation).  Formula is C5 divided by C24.</t>
  </si>
  <si>
    <t>- The "Weighted Inflation Rate" for Externally Initiated Plant Relocation in 2027 equaled the “Weightings” multiplied by the “Inflation Rate Applied”.  Formula is I5 multiplied by O5.</t>
  </si>
  <si>
    <t>- The total “Weighted Inflation Rate” for 2027 is the sum of the investment program “Weighted Inflation Rate”, for a total of 3.90% in 2027.  Forumula is the sum of U5 through U23.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</si>
</sst>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64" formatCode="0.0%"/>
    <numFmt numFmtId="165" formatCode="_-* #,##0_-;\-* #,##0_-;_-* &quot;-&quot;??_-;_-@_-"/>
    <numFmt numFmtId="166" formatCode="0.0000%"/>
    <numFmt numFmtId="167" formatCode="0.000000%"/>
  </numFmts>
  <fonts count="6" x14ac:knownFonts="1">
    <font>
      <sz val="11"/>
      <color theme="1"/>
      <name val="Aptos Narrow"/>
      <family val="2"/>
      <scheme val="minor"/>
    </font>
    <font>
      <sz val="11"/>
      <color theme="1"/>
      <name val="Aptos Narrow"/>
      <family val="2"/>
      <scheme val="minor"/>
    </font>
    <font>
      <sz val="11"/>
      <color theme="1"/>
      <name val="Arial"/>
      <family val="2"/>
    </font>
    <font>
      <sz val="11"/>
      <color rgb="FF000000"/>
      <name val="Arial"/>
      <family val="2"/>
    </font>
    <font>
      <b/>
      <sz val="11"/>
      <color rgb="FF000000"/>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62">
    <xf numFmtId="0" fontId="0" fillId="0" borderId="0" xfId="0"/>
    <xf numFmtId="0" fontId="2" fillId="2" borderId="0" xfId="0" applyFont="1" applyFill="1"/>
    <xf numFmtId="0" fontId="3" fillId="2" borderId="1"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5" fillId="2" borderId="0" xfId="0" applyFont="1" applyFill="1"/>
    <xf numFmtId="0" fontId="4" fillId="2" borderId="1" xfId="0" applyFont="1" applyFill="1" applyBorder="1" applyAlignment="1">
      <alignment vertical="center"/>
    </xf>
    <xf numFmtId="0" fontId="3" fillId="2" borderId="1" xfId="0" applyFont="1" applyFill="1" applyBorder="1" applyAlignment="1">
      <alignment horizontal="center" vertical="center"/>
    </xf>
    <xf numFmtId="6" fontId="3" fillId="2" borderId="9" xfId="0" applyNumberFormat="1" applyFont="1" applyFill="1" applyBorder="1" applyAlignment="1">
      <alignment horizontal="center" vertical="center"/>
    </xf>
    <xf numFmtId="6" fontId="3" fillId="2" borderId="10" xfId="0" applyNumberFormat="1" applyFont="1" applyFill="1" applyBorder="1" applyAlignment="1">
      <alignment horizontal="center" vertical="center"/>
    </xf>
    <xf numFmtId="164" fontId="3" fillId="2" borderId="1" xfId="1" applyNumberFormat="1" applyFont="1" applyFill="1" applyBorder="1" applyAlignment="1">
      <alignment horizontal="center" vertical="center"/>
    </xf>
    <xf numFmtId="164" fontId="3" fillId="2" borderId="9" xfId="1" applyNumberFormat="1" applyFont="1" applyFill="1" applyBorder="1" applyAlignment="1">
      <alignment horizontal="center" vertical="center"/>
    </xf>
    <xf numFmtId="164" fontId="3" fillId="2" borderId="10" xfId="1" applyNumberFormat="1" applyFont="1" applyFill="1" applyBorder="1" applyAlignment="1">
      <alignment horizontal="center" vertical="center"/>
    </xf>
    <xf numFmtId="0" fontId="3" fillId="2" borderId="11" xfId="0" applyFont="1" applyFill="1" applyBorder="1" applyAlignment="1">
      <alignment vertical="center" wrapText="1"/>
    </xf>
    <xf numFmtId="6" fontId="3" fillId="2" borderId="12" xfId="0" applyNumberFormat="1" applyFont="1" applyFill="1" applyBorder="1" applyAlignment="1">
      <alignment horizontal="center" vertical="center"/>
    </xf>
    <xf numFmtId="6" fontId="3" fillId="2" borderId="13" xfId="0" applyNumberFormat="1" applyFont="1" applyFill="1" applyBorder="1" applyAlignment="1">
      <alignment horizontal="center" vertical="center"/>
    </xf>
    <xf numFmtId="6" fontId="3" fillId="2" borderId="14" xfId="0" applyNumberFormat="1" applyFont="1" applyFill="1" applyBorder="1" applyAlignment="1">
      <alignment horizontal="center" vertical="center"/>
    </xf>
    <xf numFmtId="164" fontId="3" fillId="2" borderId="12" xfId="1" applyNumberFormat="1" applyFont="1" applyFill="1" applyBorder="1" applyAlignment="1">
      <alignment horizontal="center" vertical="center"/>
    </xf>
    <xf numFmtId="164" fontId="3" fillId="2" borderId="13" xfId="1" applyNumberFormat="1" applyFont="1" applyFill="1" applyBorder="1" applyAlignment="1">
      <alignment horizontal="center" vertical="center"/>
    </xf>
    <xf numFmtId="164" fontId="3" fillId="2" borderId="14" xfId="1" applyNumberFormat="1" applyFont="1" applyFill="1" applyBorder="1" applyAlignment="1">
      <alignment horizontal="center" vertical="center"/>
    </xf>
    <xf numFmtId="10" fontId="2" fillId="2" borderId="0" xfId="1" applyNumberFormat="1" applyFont="1" applyFill="1"/>
    <xf numFmtId="0" fontId="3" fillId="2" borderId="15" xfId="0" applyFont="1" applyFill="1" applyBorder="1" applyAlignment="1">
      <alignment vertical="center" wrapText="1"/>
    </xf>
    <xf numFmtId="164" fontId="3" fillId="2" borderId="16" xfId="1" applyNumberFormat="1" applyFont="1" applyFill="1" applyBorder="1" applyAlignment="1">
      <alignment horizontal="center" vertical="center"/>
    </xf>
    <xf numFmtId="164" fontId="3" fillId="2" borderId="17" xfId="1" applyNumberFormat="1" applyFont="1" applyFill="1" applyBorder="1" applyAlignment="1">
      <alignment horizontal="center" vertical="center"/>
    </xf>
    <xf numFmtId="164" fontId="3" fillId="2" borderId="18" xfId="1" applyNumberFormat="1" applyFont="1" applyFill="1" applyBorder="1" applyAlignment="1">
      <alignment horizontal="center" vertical="center"/>
    </xf>
    <xf numFmtId="0" fontId="3" fillId="2" borderId="5" xfId="0" applyFont="1" applyFill="1" applyBorder="1" applyAlignment="1">
      <alignment vertical="center" wrapText="1"/>
    </xf>
    <xf numFmtId="6" fontId="3" fillId="2" borderId="6" xfId="0" applyNumberFormat="1" applyFont="1" applyFill="1" applyBorder="1" applyAlignment="1">
      <alignment horizontal="center" vertical="center"/>
    </xf>
    <xf numFmtId="6" fontId="3" fillId="2" borderId="7" xfId="0" applyNumberFormat="1" applyFont="1" applyFill="1" applyBorder="1" applyAlignment="1">
      <alignment horizontal="center" vertical="center"/>
    </xf>
    <xf numFmtId="6" fontId="3" fillId="2" borderId="8" xfId="0" applyNumberFormat="1" applyFont="1" applyFill="1" applyBorder="1" applyAlignment="1">
      <alignment horizontal="center" vertical="center"/>
    </xf>
    <xf numFmtId="0" fontId="4" fillId="2" borderId="19" xfId="0" applyFont="1" applyFill="1" applyBorder="1" applyAlignment="1">
      <alignment vertical="center"/>
    </xf>
    <xf numFmtId="6" fontId="4" fillId="2" borderId="20" xfId="0" applyNumberFormat="1" applyFont="1" applyFill="1" applyBorder="1" applyAlignment="1">
      <alignment horizontal="center" vertical="center"/>
    </xf>
    <xf numFmtId="6" fontId="4" fillId="2" borderId="21" xfId="0" applyNumberFormat="1" applyFont="1" applyFill="1" applyBorder="1" applyAlignment="1">
      <alignment horizontal="center" vertical="center"/>
    </xf>
    <xf numFmtId="6" fontId="4" fillId="2" borderId="22" xfId="0" applyNumberFormat="1" applyFont="1" applyFill="1" applyBorder="1" applyAlignment="1">
      <alignment horizontal="center" vertical="center"/>
    </xf>
    <xf numFmtId="164" fontId="4" fillId="2" borderId="20" xfId="1" applyNumberFormat="1" applyFont="1" applyFill="1" applyBorder="1" applyAlignment="1">
      <alignment horizontal="center" vertical="center"/>
    </xf>
    <xf numFmtId="164" fontId="4" fillId="2" borderId="21" xfId="1" applyNumberFormat="1" applyFont="1" applyFill="1" applyBorder="1" applyAlignment="1">
      <alignment horizontal="center" vertical="center"/>
    </xf>
    <xf numFmtId="164" fontId="4" fillId="2" borderId="22" xfId="1" applyNumberFormat="1" applyFont="1" applyFill="1" applyBorder="1" applyAlignment="1">
      <alignment horizontal="center" vertical="center"/>
    </xf>
    <xf numFmtId="10" fontId="4" fillId="2" borderId="20" xfId="1" applyNumberFormat="1" applyFont="1" applyFill="1" applyBorder="1" applyAlignment="1">
      <alignment horizontal="center" vertical="center"/>
    </xf>
    <xf numFmtId="10" fontId="4" fillId="2" borderId="21" xfId="1" applyNumberFormat="1" applyFont="1" applyFill="1" applyBorder="1" applyAlignment="1">
      <alignment horizontal="center" vertical="center"/>
    </xf>
    <xf numFmtId="10" fontId="4" fillId="2" borderId="22" xfId="1" applyNumberFormat="1" applyFont="1" applyFill="1" applyBorder="1" applyAlignment="1">
      <alignment horizontal="center" vertical="center"/>
    </xf>
    <xf numFmtId="166" fontId="2" fillId="2" borderId="0" xfId="1" applyNumberFormat="1" applyFont="1" applyFill="1"/>
    <xf numFmtId="6" fontId="2" fillId="2" borderId="0" xfId="0" applyNumberFormat="1" applyFont="1" applyFill="1"/>
    <xf numFmtId="165" fontId="2" fillId="2" borderId="0" xfId="0" applyNumberFormat="1" applyFont="1" applyFill="1"/>
    <xf numFmtId="164" fontId="2" fillId="2" borderId="0" xfId="1" applyNumberFormat="1" applyFont="1" applyFill="1"/>
    <xf numFmtId="167" fontId="2" fillId="2" borderId="0" xfId="1" applyNumberFormat="1" applyFont="1" applyFill="1"/>
    <xf numFmtId="10" fontId="3" fillId="2" borderId="12" xfId="1" applyNumberFormat="1" applyFont="1" applyFill="1" applyBorder="1" applyAlignment="1">
      <alignment horizontal="center" vertical="center"/>
    </xf>
    <xf numFmtId="10" fontId="3" fillId="2" borderId="13" xfId="1" applyNumberFormat="1" applyFont="1" applyFill="1" applyBorder="1" applyAlignment="1">
      <alignment horizontal="center" vertical="center"/>
    </xf>
    <xf numFmtId="10" fontId="3" fillId="2" borderId="14" xfId="1" applyNumberFormat="1" applyFont="1" applyFill="1" applyBorder="1" applyAlignment="1">
      <alignment horizontal="center" vertical="center"/>
    </xf>
    <xf numFmtId="10" fontId="3" fillId="2" borderId="16" xfId="1" applyNumberFormat="1" applyFont="1" applyFill="1" applyBorder="1" applyAlignment="1">
      <alignment horizontal="center" vertical="center"/>
    </xf>
    <xf numFmtId="10" fontId="3" fillId="2" borderId="17" xfId="1" applyNumberFormat="1" applyFont="1" applyFill="1" applyBorder="1" applyAlignment="1">
      <alignment horizontal="center" vertical="center"/>
    </xf>
    <xf numFmtId="10" fontId="3" fillId="2" borderId="18" xfId="1" applyNumberFormat="1" applyFont="1" applyFill="1" applyBorder="1" applyAlignment="1">
      <alignment horizontal="center" vertical="center"/>
    </xf>
    <xf numFmtId="10" fontId="3" fillId="2" borderId="1" xfId="1" applyNumberFormat="1" applyFont="1" applyFill="1" applyBorder="1" applyAlignment="1">
      <alignment horizontal="center" vertical="center"/>
    </xf>
    <xf numFmtId="10" fontId="3" fillId="2" borderId="9" xfId="1" applyNumberFormat="1" applyFont="1" applyFill="1" applyBorder="1" applyAlignment="1">
      <alignment horizontal="center" vertical="center"/>
    </xf>
    <xf numFmtId="10" fontId="3" fillId="2" borderId="10" xfId="1" applyNumberFormat="1" applyFont="1" applyFill="1" applyBorder="1" applyAlignment="1">
      <alignment horizontal="center" vertical="center"/>
    </xf>
    <xf numFmtId="0" fontId="2" fillId="2" borderId="0" xfId="0" quotePrefix="1" applyFont="1" applyFill="1"/>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164" fontId="4" fillId="2" borderId="2" xfId="1" applyNumberFormat="1" applyFont="1" applyFill="1" applyBorder="1" applyAlignment="1">
      <alignment horizontal="center" vertical="center"/>
    </xf>
    <xf numFmtId="164" fontId="4" fillId="2" borderId="3" xfId="1" applyNumberFormat="1" applyFont="1" applyFill="1" applyBorder="1" applyAlignment="1">
      <alignment horizontal="center" vertical="center"/>
    </xf>
    <xf numFmtId="164" fontId="4" fillId="2" borderId="4" xfId="1"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47064</xdr:colOff>
      <xdr:row>32</xdr:row>
      <xdr:rowOff>107578</xdr:rowOff>
    </xdr:from>
    <xdr:to>
      <xdr:col>26</xdr:col>
      <xdr:colOff>113470</xdr:colOff>
      <xdr:row>40</xdr:row>
      <xdr:rowOff>164334</xdr:rowOff>
    </xdr:to>
    <xdr:pic>
      <xdr:nvPicPr>
        <xdr:cNvPr id="2" name="Picture 1">
          <a:extLst>
            <a:ext uri="{FF2B5EF4-FFF2-40B4-BE49-F238E27FC236}">
              <a16:creationId xmlns:a16="http://schemas.microsoft.com/office/drawing/2014/main" id="{333B7319-2E98-4032-8144-2033AF6CBE9F}"/>
            </a:ext>
          </a:extLst>
        </xdr:cNvPr>
        <xdr:cNvPicPr>
          <a:picLocks noChangeAspect="1"/>
        </xdr:cNvPicPr>
      </xdr:nvPicPr>
      <xdr:blipFill>
        <a:blip xmlns:r="http://schemas.openxmlformats.org/officeDocument/2006/relationships" r:embed="rId1"/>
        <a:stretch>
          <a:fillRect/>
        </a:stretch>
      </xdr:blipFill>
      <xdr:spPr>
        <a:xfrm>
          <a:off x="12048564" y="5844990"/>
          <a:ext cx="6352906" cy="14911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F4450-8554-48C7-ADDF-335C0FAA00CC}">
  <sheetPr>
    <tabColor theme="4"/>
  </sheetPr>
  <dimension ref="B1:Y46"/>
  <sheetViews>
    <sheetView tabSelected="1" zoomScale="85" zoomScaleNormal="85" workbookViewId="0">
      <selection activeCell="Q39" sqref="Q39"/>
    </sheetView>
  </sheetViews>
  <sheetFormatPr defaultColWidth="8.77734375" defaultRowHeight="13.8" x14ac:dyDescent="0.25"/>
  <cols>
    <col min="1" max="1" width="6.21875" style="1" customWidth="1"/>
    <col min="2" max="2" width="37.21875" style="1" bestFit="1" customWidth="1"/>
    <col min="3" max="3" width="14.5546875" style="1" bestFit="1" customWidth="1"/>
    <col min="4" max="4" width="15.21875" style="1" customWidth="1"/>
    <col min="5" max="6" width="14.5546875" style="1" bestFit="1" customWidth="1"/>
    <col min="7" max="7" width="15" style="1" bestFit="1" customWidth="1"/>
    <col min="8" max="8" width="3" style="1" customWidth="1"/>
    <col min="9" max="13" width="8" style="1" customWidth="1"/>
    <col min="14" max="14" width="2.77734375" style="1" customWidth="1"/>
    <col min="15" max="19" width="8.44140625" style="1" customWidth="1"/>
    <col min="20" max="20" width="2.21875" style="1" customWidth="1"/>
    <col min="21" max="25" width="9" style="1" bestFit="1" customWidth="1"/>
    <col min="26" max="16384" width="8.77734375" style="1"/>
  </cols>
  <sheetData>
    <row r="1" spans="2:25" ht="14.4" thickBot="1" x14ac:dyDescent="0.3"/>
    <row r="2" spans="2:25" x14ac:dyDescent="0.25">
      <c r="B2" s="2"/>
      <c r="C2" s="56" t="s">
        <v>0</v>
      </c>
      <c r="D2" s="57"/>
      <c r="E2" s="57"/>
      <c r="F2" s="57"/>
      <c r="G2" s="58"/>
      <c r="I2" s="59" t="s">
        <v>1</v>
      </c>
      <c r="J2" s="60"/>
      <c r="K2" s="60"/>
      <c r="L2" s="60"/>
      <c r="M2" s="61"/>
      <c r="O2" s="59" t="s">
        <v>2</v>
      </c>
      <c r="P2" s="60"/>
      <c r="Q2" s="60"/>
      <c r="R2" s="60"/>
      <c r="S2" s="61"/>
      <c r="U2" s="59" t="s">
        <v>3</v>
      </c>
      <c r="V2" s="60"/>
      <c r="W2" s="60"/>
      <c r="X2" s="60"/>
      <c r="Y2" s="61"/>
    </row>
    <row r="3" spans="2:25" ht="14.4" thickBot="1" x14ac:dyDescent="0.3">
      <c r="B3" s="3" t="s">
        <v>4</v>
      </c>
      <c r="C3" s="4">
        <v>2027</v>
      </c>
      <c r="D3" s="5">
        <v>2028</v>
      </c>
      <c r="E3" s="5">
        <v>2029</v>
      </c>
      <c r="F3" s="5">
        <v>2030</v>
      </c>
      <c r="G3" s="6">
        <v>2031</v>
      </c>
      <c r="I3" s="4">
        <f>C3</f>
        <v>2027</v>
      </c>
      <c r="J3" s="5">
        <f t="shared" ref="J3:Y3" si="0">D3</f>
        <v>2028</v>
      </c>
      <c r="K3" s="5">
        <f t="shared" si="0"/>
        <v>2029</v>
      </c>
      <c r="L3" s="5">
        <f t="shared" si="0"/>
        <v>2030</v>
      </c>
      <c r="M3" s="6">
        <f t="shared" si="0"/>
        <v>2031</v>
      </c>
      <c r="N3" s="7"/>
      <c r="O3" s="4">
        <f t="shared" si="0"/>
        <v>2027</v>
      </c>
      <c r="P3" s="5">
        <f t="shared" si="0"/>
        <v>2028</v>
      </c>
      <c r="Q3" s="5">
        <f t="shared" si="0"/>
        <v>2029</v>
      </c>
      <c r="R3" s="5">
        <f t="shared" si="0"/>
        <v>2030</v>
      </c>
      <c r="S3" s="6">
        <f t="shared" si="0"/>
        <v>2031</v>
      </c>
      <c r="T3" s="7"/>
      <c r="U3" s="4">
        <f t="shared" si="0"/>
        <v>2027</v>
      </c>
      <c r="V3" s="5">
        <f t="shared" si="0"/>
        <v>2028</v>
      </c>
      <c r="W3" s="5">
        <f t="shared" si="0"/>
        <v>2029</v>
      </c>
      <c r="X3" s="5">
        <f t="shared" si="0"/>
        <v>2030</v>
      </c>
      <c r="Y3" s="6">
        <f t="shared" si="0"/>
        <v>2031</v>
      </c>
    </row>
    <row r="4" spans="2:25" x14ac:dyDescent="0.25">
      <c r="B4" s="8" t="s">
        <v>5</v>
      </c>
      <c r="C4" s="9"/>
      <c r="D4" s="10"/>
      <c r="E4" s="10"/>
      <c r="F4" s="10"/>
      <c r="G4" s="11"/>
      <c r="I4" s="12"/>
      <c r="J4" s="13"/>
      <c r="K4" s="13"/>
      <c r="L4" s="13"/>
      <c r="M4" s="14"/>
      <c r="N4" s="7"/>
      <c r="O4" s="12"/>
      <c r="P4" s="13"/>
      <c r="Q4" s="13"/>
      <c r="R4" s="13"/>
      <c r="S4" s="14"/>
      <c r="T4" s="7"/>
      <c r="U4" s="12"/>
      <c r="V4" s="13"/>
      <c r="W4" s="13"/>
      <c r="X4" s="13"/>
      <c r="Y4" s="14"/>
    </row>
    <row r="5" spans="2:25" x14ac:dyDescent="0.25">
      <c r="B5" s="15" t="s">
        <v>6</v>
      </c>
      <c r="C5" s="16">
        <v>6937978.0488431221</v>
      </c>
      <c r="D5" s="17">
        <v>7766810.3627883159</v>
      </c>
      <c r="E5" s="17">
        <v>7753243.1957542803</v>
      </c>
      <c r="F5" s="17">
        <v>7761062.1164623899</v>
      </c>
      <c r="G5" s="18">
        <v>7672713.8489666879</v>
      </c>
      <c r="I5" s="19">
        <v>0.02</v>
      </c>
      <c r="J5" s="20">
        <v>0.02</v>
      </c>
      <c r="K5" s="20">
        <v>0.02</v>
      </c>
      <c r="L5" s="20">
        <v>0.02</v>
      </c>
      <c r="M5" s="21">
        <v>0.02</v>
      </c>
      <c r="O5" s="19">
        <f t="shared" ref="O5:S8" si="1">C5/C$24</f>
        <v>3.9607633482656654E-2</v>
      </c>
      <c r="P5" s="20">
        <f t="shared" si="1"/>
        <v>5.0863399305070965E-2</v>
      </c>
      <c r="Q5" s="20">
        <f t="shared" si="1"/>
        <v>4.7886509037537099E-2</v>
      </c>
      <c r="R5" s="20">
        <f t="shared" si="1"/>
        <v>4.7825535911393838E-2</v>
      </c>
      <c r="S5" s="21">
        <f t="shared" si="1"/>
        <v>3.8289145081963426E-2</v>
      </c>
      <c r="T5" s="22"/>
      <c r="U5" s="46">
        <f>I5*O5</f>
        <v>7.9215266965313314E-4</v>
      </c>
      <c r="V5" s="47">
        <f>J5*P5</f>
        <v>1.0172679861014194E-3</v>
      </c>
      <c r="W5" s="47">
        <f>K5*Q5</f>
        <v>9.5773018075074202E-4</v>
      </c>
      <c r="X5" s="47">
        <f>L5*R5</f>
        <v>9.5651071822787674E-4</v>
      </c>
      <c r="Y5" s="48">
        <f>M5*S5</f>
        <v>7.6578290163926857E-4</v>
      </c>
    </row>
    <row r="6" spans="2:25" x14ac:dyDescent="0.25">
      <c r="B6" s="15" t="s">
        <v>7</v>
      </c>
      <c r="C6" s="16">
        <v>15686614.40816463</v>
      </c>
      <c r="D6" s="17">
        <v>16263736.715461627</v>
      </c>
      <c r="E6" s="17">
        <v>16818622.479965076</v>
      </c>
      <c r="F6" s="17">
        <v>17514820.108465604</v>
      </c>
      <c r="G6" s="18">
        <v>17824549.408382613</v>
      </c>
      <c r="I6" s="19">
        <v>0.02</v>
      </c>
      <c r="J6" s="20">
        <v>0.02</v>
      </c>
      <c r="K6" s="20">
        <v>0.02</v>
      </c>
      <c r="L6" s="20">
        <v>0.02</v>
      </c>
      <c r="M6" s="21">
        <v>0.02</v>
      </c>
      <c r="O6" s="19">
        <f t="shared" si="1"/>
        <v>8.9551980373582529E-2</v>
      </c>
      <c r="P6" s="20">
        <f t="shared" si="1"/>
        <v>0.10650819269573225</v>
      </c>
      <c r="Q6" s="20">
        <f t="shared" si="1"/>
        <v>0.1038771901063036</v>
      </c>
      <c r="R6" s="20">
        <f t="shared" si="1"/>
        <v>0.10793054423597899</v>
      </c>
      <c r="S6" s="21">
        <f t="shared" si="1"/>
        <v>8.8949851610861275E-2</v>
      </c>
      <c r="T6" s="22"/>
      <c r="U6" s="46">
        <f>I6*O6</f>
        <v>1.7910396074716506E-3</v>
      </c>
      <c r="V6" s="47">
        <f t="shared" ref="V6:Y17" si="2">J6*P6</f>
        <v>2.1301638539146452E-3</v>
      </c>
      <c r="W6" s="47">
        <f t="shared" si="2"/>
        <v>2.077543802126072E-3</v>
      </c>
      <c r="X6" s="47">
        <f t="shared" si="2"/>
        <v>2.1586108847195798E-3</v>
      </c>
      <c r="Y6" s="48">
        <f t="shared" si="2"/>
        <v>1.7789970322172255E-3</v>
      </c>
    </row>
    <row r="7" spans="2:25" x14ac:dyDescent="0.25">
      <c r="B7" s="15" t="s">
        <v>8</v>
      </c>
      <c r="C7" s="16">
        <v>70112804.412945226</v>
      </c>
      <c r="D7" s="17">
        <v>34803494.479532056</v>
      </c>
      <c r="E7" s="17">
        <v>24771814.412624594</v>
      </c>
      <c r="F7" s="17">
        <v>28962645.119956899</v>
      </c>
      <c r="G7" s="18">
        <v>32297012.545409717</v>
      </c>
      <c r="I7" s="19">
        <v>0.02</v>
      </c>
      <c r="J7" s="20">
        <v>0.02</v>
      </c>
      <c r="K7" s="20">
        <v>0.02</v>
      </c>
      <c r="L7" s="20">
        <v>0.02</v>
      </c>
      <c r="M7" s="21">
        <v>0.02</v>
      </c>
      <c r="O7" s="19">
        <f t="shared" si="1"/>
        <v>0.40026103283681902</v>
      </c>
      <c r="P7" s="20">
        <f t="shared" si="1"/>
        <v>0.22792162473872407</v>
      </c>
      <c r="Q7" s="20">
        <f t="shared" si="1"/>
        <v>0.15299864647557151</v>
      </c>
      <c r="R7" s="20">
        <f t="shared" si="1"/>
        <v>0.17847480196496976</v>
      </c>
      <c r="S7" s="21">
        <f t="shared" si="1"/>
        <v>0.16117178659435163</v>
      </c>
      <c r="T7" s="22"/>
      <c r="U7" s="46">
        <f>I7*O7</f>
        <v>8.0052206567363809E-3</v>
      </c>
      <c r="V7" s="47">
        <f t="shared" si="2"/>
        <v>4.5584324947744812E-3</v>
      </c>
      <c r="W7" s="47">
        <f t="shared" si="2"/>
        <v>3.0599729295114303E-3</v>
      </c>
      <c r="X7" s="47">
        <f t="shared" si="2"/>
        <v>3.5694960392993955E-3</v>
      </c>
      <c r="Y7" s="48">
        <f t="shared" si="2"/>
        <v>3.2234357318870329E-3</v>
      </c>
    </row>
    <row r="8" spans="2:25" ht="14.4" thickBot="1" x14ac:dyDescent="0.3">
      <c r="B8" s="23" t="s">
        <v>9</v>
      </c>
      <c r="C8" s="16">
        <v>1691000</v>
      </c>
      <c r="D8" s="17">
        <v>2070000</v>
      </c>
      <c r="E8" s="17">
        <v>7514091.1139399996</v>
      </c>
      <c r="F8" s="17">
        <v>7514091.1139399996</v>
      </c>
      <c r="G8" s="18">
        <v>7514091.1139399996</v>
      </c>
      <c r="I8" s="24">
        <v>0.02</v>
      </c>
      <c r="J8" s="25">
        <v>0.02</v>
      </c>
      <c r="K8" s="25">
        <v>0.02</v>
      </c>
      <c r="L8" s="25">
        <v>0.02</v>
      </c>
      <c r="M8" s="26">
        <v>0.02</v>
      </c>
      <c r="O8" s="24">
        <f t="shared" si="1"/>
        <v>9.6536062448828938E-3</v>
      </c>
      <c r="P8" s="25">
        <f t="shared" si="1"/>
        <v>1.3556045743815272E-2</v>
      </c>
      <c r="Q8" s="25">
        <f t="shared" si="1"/>
        <v>4.6409429312575468E-2</v>
      </c>
      <c r="R8" s="25">
        <f t="shared" si="1"/>
        <v>4.6303641050488974E-2</v>
      </c>
      <c r="S8" s="26">
        <f t="shared" si="1"/>
        <v>3.749757002334806E-2</v>
      </c>
      <c r="T8" s="22"/>
      <c r="U8" s="49">
        <f>I8*O8</f>
        <v>1.9307212489765789E-4</v>
      </c>
      <c r="V8" s="50">
        <f t="shared" si="2"/>
        <v>2.7112091487630543E-4</v>
      </c>
      <c r="W8" s="50">
        <f t="shared" si="2"/>
        <v>9.281885862515094E-4</v>
      </c>
      <c r="X8" s="50">
        <f t="shared" si="2"/>
        <v>9.2607282100977948E-4</v>
      </c>
      <c r="Y8" s="51">
        <f t="shared" si="2"/>
        <v>7.4995140046696124E-4</v>
      </c>
    </row>
    <row r="9" spans="2:25" x14ac:dyDescent="0.25">
      <c r="B9" s="8" t="s">
        <v>10</v>
      </c>
      <c r="C9" s="9"/>
      <c r="D9" s="10"/>
      <c r="E9" s="10"/>
      <c r="F9" s="10"/>
      <c r="G9" s="11"/>
      <c r="I9" s="12"/>
      <c r="J9" s="13"/>
      <c r="K9" s="13"/>
      <c r="L9" s="13"/>
      <c r="M9" s="14"/>
      <c r="O9" s="12"/>
      <c r="P9" s="13"/>
      <c r="Q9" s="13"/>
      <c r="R9" s="13"/>
      <c r="S9" s="14"/>
      <c r="T9" s="22"/>
      <c r="U9" s="52"/>
      <c r="V9" s="53"/>
      <c r="W9" s="53"/>
      <c r="X9" s="53"/>
      <c r="Y9" s="54"/>
    </row>
    <row r="10" spans="2:25" x14ac:dyDescent="0.25">
      <c r="B10" s="15" t="s">
        <v>11</v>
      </c>
      <c r="C10" s="16">
        <v>17468096</v>
      </c>
      <c r="D10" s="17">
        <v>23648822</v>
      </c>
      <c r="E10" s="17">
        <v>18744338</v>
      </c>
      <c r="F10" s="17">
        <v>21602658</v>
      </c>
      <c r="G10" s="18">
        <v>16955086</v>
      </c>
      <c r="I10" s="19">
        <v>7.452721183456873E-2</v>
      </c>
      <c r="J10" s="20">
        <v>7.5108580440728281E-2</v>
      </c>
      <c r="K10" s="20">
        <v>7.5689831583630796E-2</v>
      </c>
      <c r="L10" s="20">
        <v>7.6270337230315247E-2</v>
      </c>
      <c r="M10" s="21">
        <v>7.6849472566544105E-2</v>
      </c>
      <c r="O10" s="19">
        <f t="shared" ref="O10:S13" si="3">C10/C$24</f>
        <v>9.9722129291433412E-2</v>
      </c>
      <c r="P10" s="20">
        <f t="shared" si="3"/>
        <v>0.15487174532335507</v>
      </c>
      <c r="Q10" s="20">
        <f t="shared" si="3"/>
        <v>0.1157710248959018</v>
      </c>
      <c r="R10" s="20">
        <f t="shared" si="3"/>
        <v>0.13312078687903722</v>
      </c>
      <c r="S10" s="21">
        <f t="shared" si="3"/>
        <v>8.4610968232393613E-2</v>
      </c>
      <c r="T10" s="22"/>
      <c r="U10" s="46">
        <f>I10*O10</f>
        <v>7.432012254296909E-3</v>
      </c>
      <c r="V10" s="47">
        <f>J10*P10</f>
        <v>1.1632196941615198E-2</v>
      </c>
      <c r="W10" s="47">
        <f>K10*Q10</f>
        <v>8.7626893766351351E-3</v>
      </c>
      <c r="X10" s="47">
        <f>L10*R10</f>
        <v>1.0153167307629093E-2</v>
      </c>
      <c r="Y10" s="48">
        <f>M10*S10</f>
        <v>6.5023082820040677E-3</v>
      </c>
    </row>
    <row r="11" spans="2:25" x14ac:dyDescent="0.25">
      <c r="B11" s="15" t="s">
        <v>12</v>
      </c>
      <c r="C11" s="16">
        <v>630000</v>
      </c>
      <c r="D11" s="17">
        <v>8308467.8528639292</v>
      </c>
      <c r="E11" s="17">
        <v>14106044.698045501</v>
      </c>
      <c r="F11" s="17">
        <v>20382384.645613067</v>
      </c>
      <c r="G11" s="18">
        <v>27251093.476192284</v>
      </c>
      <c r="I11" s="19">
        <v>7.0000000000000007E-2</v>
      </c>
      <c r="J11" s="20">
        <v>7.0000000000000007E-2</v>
      </c>
      <c r="K11" s="20">
        <v>7.0000000000000007E-2</v>
      </c>
      <c r="L11" s="20">
        <v>7.0000000000000007E-2</v>
      </c>
      <c r="M11" s="21">
        <v>7.0000000000000007E-2</v>
      </c>
      <c r="O11" s="19">
        <f t="shared" si="3"/>
        <v>3.5965534797612201E-3</v>
      </c>
      <c r="P11" s="20">
        <f t="shared" si="3"/>
        <v>5.4410613659150765E-2</v>
      </c>
      <c r="Q11" s="20">
        <f t="shared" si="3"/>
        <v>8.7123442392050832E-2</v>
      </c>
      <c r="R11" s="20">
        <f t="shared" si="3"/>
        <v>0.12560116826805376</v>
      </c>
      <c r="S11" s="21">
        <f t="shared" si="3"/>
        <v>0.1359911358994047</v>
      </c>
      <c r="T11" s="22"/>
      <c r="U11" s="46">
        <f>I11*O11</f>
        <v>2.5175874358328542E-4</v>
      </c>
      <c r="V11" s="47">
        <f t="shared" si="2"/>
        <v>3.8087429561405538E-3</v>
      </c>
      <c r="W11" s="47">
        <f t="shared" si="2"/>
        <v>6.0986409674435591E-3</v>
      </c>
      <c r="X11" s="47">
        <f t="shared" si="2"/>
        <v>8.7920817787637637E-3</v>
      </c>
      <c r="Y11" s="48">
        <f t="shared" si="2"/>
        <v>9.51937951295833E-3</v>
      </c>
    </row>
    <row r="12" spans="2:25" x14ac:dyDescent="0.25">
      <c r="B12" s="15" t="s">
        <v>13</v>
      </c>
      <c r="C12" s="16">
        <v>2260860</v>
      </c>
      <c r="D12" s="17">
        <v>8889320</v>
      </c>
      <c r="E12" s="17">
        <v>10878498</v>
      </c>
      <c r="F12" s="17">
        <v>12205471</v>
      </c>
      <c r="G12" s="18">
        <v>12412990.359999999</v>
      </c>
      <c r="I12" s="19">
        <v>7.0000000000000007E-2</v>
      </c>
      <c r="J12" s="20">
        <v>7.0000000000000007E-2</v>
      </c>
      <c r="K12" s="20">
        <v>7.0000000000000007E-2</v>
      </c>
      <c r="L12" s="20">
        <v>7.0000000000000007E-2</v>
      </c>
      <c r="M12" s="21">
        <v>7.0000000000000007E-2</v>
      </c>
      <c r="O12" s="19">
        <f t="shared" si="3"/>
        <v>1.2906831587703099E-2</v>
      </c>
      <c r="P12" s="20">
        <f t="shared" si="3"/>
        <v>5.8214506546575832E-2</v>
      </c>
      <c r="Q12" s="20">
        <f t="shared" si="3"/>
        <v>6.7189081993080685E-2</v>
      </c>
      <c r="R12" s="20">
        <f t="shared" si="3"/>
        <v>7.5213054974497554E-2</v>
      </c>
      <c r="S12" s="21">
        <f t="shared" si="3"/>
        <v>6.1944547672537195E-2</v>
      </c>
      <c r="T12" s="22"/>
      <c r="U12" s="46">
        <f>I12*O12</f>
        <v>9.0347821113921699E-4</v>
      </c>
      <c r="V12" s="47">
        <f>J12*P12</f>
        <v>4.0750154582603086E-3</v>
      </c>
      <c r="W12" s="47">
        <f>K12*Q12</f>
        <v>4.7032357395156484E-3</v>
      </c>
      <c r="X12" s="47">
        <f>L12*R12</f>
        <v>5.2649138482148295E-3</v>
      </c>
      <c r="Y12" s="48">
        <f>M12*S12</f>
        <v>4.3361183370776045E-3</v>
      </c>
    </row>
    <row r="13" spans="2:25" ht="14.4" thickBot="1" x14ac:dyDescent="0.3">
      <c r="B13" s="23" t="s">
        <v>14</v>
      </c>
      <c r="C13" s="16">
        <v>7393839</v>
      </c>
      <c r="D13" s="17">
        <v>6112909</v>
      </c>
      <c r="E13" s="17">
        <v>4711939</v>
      </c>
      <c r="F13" s="17">
        <v>4247536</v>
      </c>
      <c r="G13" s="18">
        <v>3784913</v>
      </c>
      <c r="I13" s="24">
        <v>0.02</v>
      </c>
      <c r="J13" s="25">
        <v>0.02</v>
      </c>
      <c r="K13" s="25">
        <v>0.02</v>
      </c>
      <c r="L13" s="25">
        <v>0.02</v>
      </c>
      <c r="M13" s="26">
        <v>0.02</v>
      </c>
      <c r="O13" s="24">
        <f t="shared" si="3"/>
        <v>4.2210059340070195E-2</v>
      </c>
      <c r="P13" s="25">
        <f t="shared" si="3"/>
        <v>4.0032306295545932E-2</v>
      </c>
      <c r="Q13" s="25">
        <f t="shared" si="3"/>
        <v>2.910244188282193E-2</v>
      </c>
      <c r="R13" s="25">
        <f t="shared" si="3"/>
        <v>2.6174340889766355E-2</v>
      </c>
      <c r="S13" s="26">
        <f t="shared" si="3"/>
        <v>1.8887851916845104E-2</v>
      </c>
      <c r="T13" s="22"/>
      <c r="U13" s="49">
        <f>I13*O13</f>
        <v>8.4420118680140393E-4</v>
      </c>
      <c r="V13" s="50">
        <f t="shared" si="2"/>
        <v>8.0064612591091865E-4</v>
      </c>
      <c r="W13" s="50">
        <f t="shared" si="2"/>
        <v>5.8204883765643862E-4</v>
      </c>
      <c r="X13" s="50">
        <f t="shared" si="2"/>
        <v>5.234868177953271E-4</v>
      </c>
      <c r="Y13" s="51">
        <f t="shared" si="2"/>
        <v>3.7775703833690206E-4</v>
      </c>
    </row>
    <row r="14" spans="2:25" x14ac:dyDescent="0.25">
      <c r="B14" s="8" t="s">
        <v>15</v>
      </c>
      <c r="C14" s="9"/>
      <c r="D14" s="10"/>
      <c r="E14" s="10"/>
      <c r="F14" s="10"/>
      <c r="G14" s="11"/>
      <c r="I14" s="12"/>
      <c r="J14" s="13"/>
      <c r="K14" s="13"/>
      <c r="L14" s="13"/>
      <c r="M14" s="14"/>
      <c r="O14" s="12"/>
      <c r="P14" s="13"/>
      <c r="Q14" s="13"/>
      <c r="R14" s="13"/>
      <c r="S14" s="14"/>
      <c r="T14" s="22"/>
      <c r="U14" s="52"/>
      <c r="V14" s="53"/>
      <c r="W14" s="53"/>
      <c r="X14" s="53"/>
      <c r="Y14" s="54"/>
    </row>
    <row r="15" spans="2:25" x14ac:dyDescent="0.25">
      <c r="B15" s="15" t="s">
        <v>16</v>
      </c>
      <c r="C15" s="16">
        <v>31947219.85846217</v>
      </c>
      <c r="D15" s="17">
        <v>18690669.293767467</v>
      </c>
      <c r="E15" s="17">
        <v>27369096.428278338</v>
      </c>
      <c r="F15" s="17">
        <v>19161114.677663133</v>
      </c>
      <c r="G15" s="18">
        <v>35213204.865683325</v>
      </c>
      <c r="I15" s="19">
        <v>7.452721183456873E-2</v>
      </c>
      <c r="J15" s="20">
        <v>7.5108580440728281E-2</v>
      </c>
      <c r="K15" s="20">
        <v>7.5689831583630796E-2</v>
      </c>
      <c r="L15" s="20">
        <v>7.6270337230315247E-2</v>
      </c>
      <c r="M15" s="21">
        <v>7.6849472566544105E-2</v>
      </c>
      <c r="O15" s="19">
        <f t="shared" ref="O15:S16" si="4">C15/C$24</f>
        <v>0.18238076944547441</v>
      </c>
      <c r="P15" s="20">
        <f t="shared" si="4"/>
        <v>0.12240172363711849</v>
      </c>
      <c r="Q15" s="20">
        <f t="shared" si="4"/>
        <v>0.16904029067212448</v>
      </c>
      <c r="R15" s="20">
        <f t="shared" si="4"/>
        <v>0.11807540828401698</v>
      </c>
      <c r="S15" s="21">
        <f t="shared" si="4"/>
        <v>0.17572446157165464</v>
      </c>
      <c r="T15" s="22"/>
      <c r="U15" s="46">
        <f>I15*O15</f>
        <v>1.3592330239014511E-2</v>
      </c>
      <c r="V15" s="47">
        <f t="shared" si="2"/>
        <v>9.1934197058823053E-3</v>
      </c>
      <c r="W15" s="47">
        <f t="shared" si="2"/>
        <v>1.2794631131821098E-2</v>
      </c>
      <c r="X15" s="47">
        <f t="shared" si="2"/>
        <v>9.0056512084291333E-3</v>
      </c>
      <c r="Y15" s="48">
        <f t="shared" si="2"/>
        <v>1.3504332188821607E-2</v>
      </c>
    </row>
    <row r="16" spans="2:25" x14ac:dyDescent="0.25">
      <c r="B16" s="15" t="s">
        <v>17</v>
      </c>
      <c r="C16" s="16">
        <v>7672249.9999999991</v>
      </c>
      <c r="D16" s="17">
        <v>9202507.5</v>
      </c>
      <c r="E16" s="17">
        <v>7690173.7500000019</v>
      </c>
      <c r="F16" s="17">
        <v>7453129.3125</v>
      </c>
      <c r="G16" s="18">
        <v>25378801.485937502</v>
      </c>
      <c r="I16" s="19">
        <v>7.0000000000000007E-2</v>
      </c>
      <c r="J16" s="20">
        <v>7.0000000000000007E-2</v>
      </c>
      <c r="K16" s="20">
        <v>7.0000000000000007E-2</v>
      </c>
      <c r="L16" s="20">
        <v>7.0000000000000007E-2</v>
      </c>
      <c r="M16" s="21">
        <v>7.0000000000000007E-2</v>
      </c>
      <c r="O16" s="19">
        <f t="shared" si="4"/>
        <v>4.3799456246187335E-2</v>
      </c>
      <c r="P16" s="20">
        <f t="shared" si="4"/>
        <v>6.026551334676479E-2</v>
      </c>
      <c r="Q16" s="20">
        <f t="shared" si="4"/>
        <v>4.7496971974420266E-2</v>
      </c>
      <c r="R16" s="20">
        <f t="shared" si="4"/>
        <v>4.5927979732457817E-2</v>
      </c>
      <c r="S16" s="21">
        <f t="shared" si="4"/>
        <v>0.12664783689701614</v>
      </c>
      <c r="T16" s="22"/>
      <c r="U16" s="46">
        <f>I16*O16</f>
        <v>3.0659619372331139E-3</v>
      </c>
      <c r="V16" s="47">
        <f>J16*P16</f>
        <v>4.2185859342735357E-3</v>
      </c>
      <c r="W16" s="47">
        <f>K16*Q16</f>
        <v>3.3247880382094191E-3</v>
      </c>
      <c r="X16" s="47">
        <f>L16*R16</f>
        <v>3.2149585812720474E-3</v>
      </c>
      <c r="Y16" s="48">
        <f>M16*S16</f>
        <v>8.8653485827911299E-3</v>
      </c>
    </row>
    <row r="17" spans="2:25" ht="14.4" thickBot="1" x14ac:dyDescent="0.3">
      <c r="B17" s="23" t="s">
        <v>18</v>
      </c>
      <c r="C17" s="16" t="s">
        <v>19</v>
      </c>
      <c r="D17" s="17">
        <v>7000000</v>
      </c>
      <c r="E17" s="17">
        <v>6000000</v>
      </c>
      <c r="F17" s="17">
        <v>4000000</v>
      </c>
      <c r="G17" s="18">
        <v>3000000</v>
      </c>
      <c r="I17" s="24">
        <v>7.0000000000000007E-2</v>
      </c>
      <c r="J17" s="25">
        <v>7.0000000000000007E-2</v>
      </c>
      <c r="K17" s="25">
        <v>7.0000000000000007E-2</v>
      </c>
      <c r="L17" s="25">
        <v>7.0000000000000007E-2</v>
      </c>
      <c r="M17" s="26">
        <v>7.0000000000000007E-2</v>
      </c>
      <c r="O17" s="24"/>
      <c r="P17" s="25">
        <f>D17/D$24</f>
        <v>4.5841700582950194E-2</v>
      </c>
      <c r="Q17" s="25">
        <f>E17/E$24</f>
        <v>3.7057918469855317E-2</v>
      </c>
      <c r="R17" s="25">
        <f>F17/F$24</f>
        <v>2.4648964378186651E-2</v>
      </c>
      <c r="S17" s="26">
        <f>G17/G$24</f>
        <v>1.497090045412809E-2</v>
      </c>
      <c r="T17" s="22"/>
      <c r="U17" s="49">
        <f t="shared" ref="U17:Y22" si="5">I17*O17</f>
        <v>0</v>
      </c>
      <c r="V17" s="50">
        <f t="shared" si="2"/>
        <v>3.2089190408065137E-3</v>
      </c>
      <c r="W17" s="50">
        <f t="shared" si="2"/>
        <v>2.5940542928898722E-3</v>
      </c>
      <c r="X17" s="50">
        <f t="shared" si="2"/>
        <v>1.7254275064730658E-3</v>
      </c>
      <c r="Y17" s="51">
        <f t="shared" si="2"/>
        <v>1.0479630317889665E-3</v>
      </c>
    </row>
    <row r="18" spans="2:25" x14ac:dyDescent="0.25">
      <c r="B18" s="8" t="s">
        <v>20</v>
      </c>
      <c r="C18" s="9"/>
      <c r="D18" s="10"/>
      <c r="E18" s="10"/>
      <c r="F18" s="10"/>
      <c r="G18" s="11"/>
      <c r="I18" s="12"/>
      <c r="J18" s="13"/>
      <c r="K18" s="13"/>
      <c r="L18" s="13"/>
      <c r="M18" s="14"/>
      <c r="O18" s="12"/>
      <c r="P18" s="13"/>
      <c r="Q18" s="13"/>
      <c r="R18" s="13"/>
      <c r="S18" s="14"/>
      <c r="T18" s="22"/>
      <c r="U18" s="52"/>
      <c r="V18" s="53"/>
      <c r="W18" s="53"/>
      <c r="X18" s="53"/>
      <c r="Y18" s="54"/>
    </row>
    <row r="19" spans="2:25" x14ac:dyDescent="0.25">
      <c r="B19" s="15" t="s">
        <v>21</v>
      </c>
      <c r="C19" s="16">
        <v>4974230</v>
      </c>
      <c r="D19" s="17">
        <v>1827000</v>
      </c>
      <c r="E19" s="17">
        <v>4816863</v>
      </c>
      <c r="F19" s="17">
        <v>1205000</v>
      </c>
      <c r="G19" s="18">
        <v>652500</v>
      </c>
      <c r="I19" s="19">
        <v>0.04</v>
      </c>
      <c r="J19" s="20">
        <v>0.04</v>
      </c>
      <c r="K19" s="20">
        <v>0.04</v>
      </c>
      <c r="L19" s="20">
        <v>0.04</v>
      </c>
      <c r="M19" s="21">
        <v>0.04</v>
      </c>
      <c r="O19" s="19">
        <f t="shared" ref="O19:S24" si="6">C19/C$24</f>
        <v>2.8396959072432785E-2</v>
      </c>
      <c r="P19" s="20">
        <f t="shared" si="6"/>
        <v>1.1964683852150002E-2</v>
      </c>
      <c r="Q19" s="20">
        <f t="shared" si="6"/>
        <v>2.9750486055743781E-2</v>
      </c>
      <c r="R19" s="20">
        <f t="shared" si="6"/>
        <v>7.4255005189287288E-3</v>
      </c>
      <c r="S19" s="21">
        <f t="shared" si="6"/>
        <v>3.2561708487728594E-3</v>
      </c>
      <c r="T19" s="22"/>
      <c r="U19" s="46">
        <f t="shared" si="5"/>
        <v>1.1358783628973115E-3</v>
      </c>
      <c r="V19" s="47">
        <f t="shared" si="5"/>
        <v>4.7858735408600009E-4</v>
      </c>
      <c r="W19" s="47">
        <f t="shared" si="5"/>
        <v>1.1900194422297514E-3</v>
      </c>
      <c r="X19" s="47">
        <f t="shared" si="5"/>
        <v>2.9702002075714915E-4</v>
      </c>
      <c r="Y19" s="48">
        <f t="shared" si="5"/>
        <v>1.3024683395091439E-4</v>
      </c>
    </row>
    <row r="20" spans="2:25" x14ac:dyDescent="0.25">
      <c r="B20" s="15" t="s">
        <v>22</v>
      </c>
      <c r="C20" s="16">
        <v>3890000</v>
      </c>
      <c r="D20" s="17">
        <v>3240000</v>
      </c>
      <c r="E20" s="17">
        <v>4370000</v>
      </c>
      <c r="F20" s="17">
        <v>2735000</v>
      </c>
      <c r="G20" s="18">
        <v>2635000</v>
      </c>
      <c r="I20" s="19">
        <v>0.02</v>
      </c>
      <c r="J20" s="20">
        <v>0.02</v>
      </c>
      <c r="K20" s="20">
        <v>0.02</v>
      </c>
      <c r="L20" s="20">
        <v>0.02</v>
      </c>
      <c r="M20" s="21">
        <v>0.02</v>
      </c>
      <c r="O20" s="19">
        <f t="shared" si="6"/>
        <v>2.2207290533763725E-2</v>
      </c>
      <c r="P20" s="20">
        <f t="shared" si="6"/>
        <v>2.1218158555536947E-2</v>
      </c>
      <c r="Q20" s="20">
        <f t="shared" si="6"/>
        <v>2.6990517285544621E-2</v>
      </c>
      <c r="R20" s="20">
        <f t="shared" si="6"/>
        <v>1.6853729393585124E-2</v>
      </c>
      <c r="S20" s="21">
        <f t="shared" si="6"/>
        <v>1.3149440898875838E-2</v>
      </c>
      <c r="T20" s="22"/>
      <c r="U20" s="46">
        <f t="shared" si="5"/>
        <v>4.4414581067527453E-4</v>
      </c>
      <c r="V20" s="47">
        <f t="shared" si="5"/>
        <v>4.2436317111073894E-4</v>
      </c>
      <c r="W20" s="47">
        <f t="shared" si="5"/>
        <v>5.3981034571089247E-4</v>
      </c>
      <c r="X20" s="47">
        <f t="shared" si="5"/>
        <v>3.3707458787170247E-4</v>
      </c>
      <c r="Y20" s="48">
        <f t="shared" si="5"/>
        <v>2.629888179775168E-4</v>
      </c>
    </row>
    <row r="21" spans="2:25" x14ac:dyDescent="0.25">
      <c r="B21" s="15" t="s">
        <v>23</v>
      </c>
      <c r="C21" s="16">
        <v>2587000</v>
      </c>
      <c r="D21" s="17">
        <v>2039250</v>
      </c>
      <c r="E21" s="17">
        <v>1840750</v>
      </c>
      <c r="F21" s="17">
        <v>1885750</v>
      </c>
      <c r="G21" s="18">
        <v>1353750</v>
      </c>
      <c r="I21" s="19">
        <v>0.02</v>
      </c>
      <c r="J21" s="20">
        <v>0.02</v>
      </c>
      <c r="K21" s="20">
        <v>0.02</v>
      </c>
      <c r="L21" s="20">
        <v>0.02</v>
      </c>
      <c r="M21" s="21">
        <v>0.02</v>
      </c>
      <c r="O21" s="19">
        <f t="shared" si="6"/>
        <v>1.4768704527209964E-2</v>
      </c>
      <c r="P21" s="20">
        <f t="shared" si="6"/>
        <v>1.3354669701968741E-2</v>
      </c>
      <c r="Q21" s="20">
        <f t="shared" si="6"/>
        <v>1.1369060570564362E-2</v>
      </c>
      <c r="R21" s="20">
        <f t="shared" si="6"/>
        <v>1.1620446144041369E-2</v>
      </c>
      <c r="S21" s="21">
        <f t="shared" si="6"/>
        <v>6.7556188299253009E-3</v>
      </c>
      <c r="T21" s="22"/>
      <c r="U21" s="46">
        <f>I21*O21</f>
        <v>2.953740905441993E-4</v>
      </c>
      <c r="V21" s="47">
        <f>J21*P21</f>
        <v>2.6709339403937485E-4</v>
      </c>
      <c r="W21" s="47">
        <f>K21*Q21</f>
        <v>2.2738121141128724E-4</v>
      </c>
      <c r="X21" s="47">
        <f>L21*R21</f>
        <v>2.3240892288082737E-4</v>
      </c>
      <c r="Y21" s="48">
        <f>M21*S21</f>
        <v>1.3511237659850602E-4</v>
      </c>
    </row>
    <row r="22" spans="2:25" x14ac:dyDescent="0.25">
      <c r="B22" s="15" t="s">
        <v>24</v>
      </c>
      <c r="C22" s="16">
        <v>1103308</v>
      </c>
      <c r="D22" s="17">
        <v>1211409</v>
      </c>
      <c r="E22" s="17">
        <v>1273242</v>
      </c>
      <c r="F22" s="17">
        <v>772961</v>
      </c>
      <c r="G22" s="18">
        <v>755542</v>
      </c>
      <c r="I22" s="19">
        <v>0.02</v>
      </c>
      <c r="J22" s="20">
        <v>0.02</v>
      </c>
      <c r="K22" s="20">
        <v>0.02</v>
      </c>
      <c r="L22" s="20">
        <v>0.02</v>
      </c>
      <c r="M22" s="21">
        <v>0.02</v>
      </c>
      <c r="O22" s="19">
        <f t="shared" si="6"/>
        <v>6.2985813121403051E-3</v>
      </c>
      <c r="P22" s="20">
        <f t="shared" si="6"/>
        <v>7.9332926659273027E-3</v>
      </c>
      <c r="Q22" s="20">
        <f t="shared" si="6"/>
        <v>7.8639497047325868E-3</v>
      </c>
      <c r="R22" s="20">
        <f t="shared" si="6"/>
        <v>4.7631720386818828E-3</v>
      </c>
      <c r="S22" s="21">
        <f t="shared" si="6"/>
        <v>3.7703813569709486E-3</v>
      </c>
      <c r="T22" s="22"/>
      <c r="U22" s="46">
        <f t="shared" si="5"/>
        <v>1.259716262428061E-4</v>
      </c>
      <c r="V22" s="47">
        <f t="shared" si="5"/>
        <v>1.5866585331854606E-4</v>
      </c>
      <c r="W22" s="47">
        <f t="shared" si="5"/>
        <v>1.5727899409465174E-4</v>
      </c>
      <c r="X22" s="47">
        <f t="shared" si="5"/>
        <v>9.5263440773637654E-5</v>
      </c>
      <c r="Y22" s="48">
        <f t="shared" si="5"/>
        <v>7.5407627139418974E-5</v>
      </c>
    </row>
    <row r="23" spans="2:25" ht="14.4" thickBot="1" x14ac:dyDescent="0.3">
      <c r="B23" s="27" t="s">
        <v>25</v>
      </c>
      <c r="C23" s="28">
        <v>812500</v>
      </c>
      <c r="D23" s="29">
        <v>1625000</v>
      </c>
      <c r="E23" s="29">
        <v>3250000</v>
      </c>
      <c r="F23" s="29">
        <v>4875000</v>
      </c>
      <c r="G23" s="30">
        <v>5687500</v>
      </c>
      <c r="I23" s="24">
        <v>0.02</v>
      </c>
      <c r="J23" s="25">
        <v>0.02</v>
      </c>
      <c r="K23" s="25">
        <v>0.02</v>
      </c>
      <c r="L23" s="25">
        <v>0.02</v>
      </c>
      <c r="M23" s="26">
        <v>0.02</v>
      </c>
      <c r="O23" s="24">
        <f t="shared" si="6"/>
        <v>4.638412225882526E-3</v>
      </c>
      <c r="P23" s="25">
        <f t="shared" si="6"/>
        <v>1.0641823349613439E-2</v>
      </c>
      <c r="Q23" s="25">
        <f t="shared" si="6"/>
        <v>2.007303917117163E-2</v>
      </c>
      <c r="R23" s="25">
        <f t="shared" si="6"/>
        <v>3.0040925335914979E-2</v>
      </c>
      <c r="S23" s="26">
        <f t="shared" si="6"/>
        <v>2.8382332110951172E-2</v>
      </c>
      <c r="T23" s="22"/>
      <c r="U23" s="49">
        <f>I23*O23</f>
        <v>9.2768244517650516E-5</v>
      </c>
      <c r="V23" s="50">
        <f>J23*P23</f>
        <v>2.1283646699226877E-4</v>
      </c>
      <c r="W23" s="50">
        <f>K23*Q23</f>
        <v>4.0146078342343259E-4</v>
      </c>
      <c r="X23" s="50">
        <f>L23*R23</f>
        <v>6.0081850671829962E-4</v>
      </c>
      <c r="Y23" s="51">
        <f>M23*S23</f>
        <v>5.676466422190234E-4</v>
      </c>
    </row>
    <row r="24" spans="2:25" ht="14.4" thickBot="1" x14ac:dyDescent="0.3">
      <c r="B24" s="31" t="s">
        <v>26</v>
      </c>
      <c r="C24" s="32">
        <f>SUM(C5:C23)</f>
        <v>175167699.72841513</v>
      </c>
      <c r="D24" s="33">
        <f t="shared" ref="D24:G24" si="7">SUM(D5:D23)</f>
        <v>152699396.20441338</v>
      </c>
      <c r="E24" s="33">
        <f t="shared" si="7"/>
        <v>161908716.0786078</v>
      </c>
      <c r="F24" s="33">
        <f t="shared" si="7"/>
        <v>162278623.09460109</v>
      </c>
      <c r="G24" s="34">
        <f t="shared" si="7"/>
        <v>200388748.10451213</v>
      </c>
      <c r="O24" s="35">
        <f t="shared" si="6"/>
        <v>1</v>
      </c>
      <c r="P24" s="36">
        <f t="shared" si="6"/>
        <v>1</v>
      </c>
      <c r="Q24" s="36">
        <f t="shared" si="6"/>
        <v>1</v>
      </c>
      <c r="R24" s="36">
        <f t="shared" si="6"/>
        <v>1</v>
      </c>
      <c r="S24" s="37">
        <f t="shared" si="6"/>
        <v>1</v>
      </c>
      <c r="T24" s="22"/>
      <c r="U24" s="38">
        <f>SUM(U5:U23)</f>
        <v>3.8965365765704502E-2</v>
      </c>
      <c r="V24" s="39">
        <f t="shared" ref="V24:Y24" si="8">SUM(V5:V23)</f>
        <v>4.6456057652103117E-2</v>
      </c>
      <c r="W24" s="39">
        <f t="shared" si="8"/>
        <v>4.8399474659680933E-2</v>
      </c>
      <c r="X24" s="39">
        <f t="shared" si="8"/>
        <v>4.785296299083551E-2</v>
      </c>
      <c r="Y24" s="40">
        <f t="shared" si="8"/>
        <v>5.1842776337874479E-2</v>
      </c>
    </row>
    <row r="25" spans="2:25" x14ac:dyDescent="0.25">
      <c r="U25" s="1" t="s">
        <v>27</v>
      </c>
    </row>
    <row r="26" spans="2:25" x14ac:dyDescent="0.25">
      <c r="C26" s="22"/>
      <c r="D26" s="22"/>
      <c r="E26" s="22"/>
      <c r="F26" s="22"/>
      <c r="G26" s="22"/>
      <c r="I26" s="41"/>
    </row>
    <row r="27" spans="2:25" x14ac:dyDescent="0.25">
      <c r="C27" s="22"/>
      <c r="D27" s="22"/>
      <c r="E27" s="22"/>
      <c r="F27" s="22"/>
      <c r="G27" s="22"/>
    </row>
    <row r="28" spans="2:25" x14ac:dyDescent="0.25">
      <c r="B28" s="7" t="s">
        <v>28</v>
      </c>
      <c r="C28" s="42"/>
      <c r="D28" s="42"/>
      <c r="E28" s="42"/>
      <c r="F28" s="42"/>
      <c r="G28" s="43"/>
    </row>
    <row r="29" spans="2:25" x14ac:dyDescent="0.25">
      <c r="C29" s="42"/>
      <c r="D29" s="42"/>
      <c r="E29" s="42"/>
      <c r="F29" s="42"/>
      <c r="G29" s="42"/>
    </row>
    <row r="30" spans="2:25" x14ac:dyDescent="0.25">
      <c r="B30" s="55" t="s">
        <v>29</v>
      </c>
      <c r="C30" s="44"/>
      <c r="D30" s="44"/>
      <c r="E30" s="44"/>
      <c r="F30" s="44"/>
      <c r="G30" s="44"/>
    </row>
    <row r="31" spans="2:25" x14ac:dyDescent="0.25">
      <c r="B31" s="55" t="s">
        <v>30</v>
      </c>
      <c r="C31" s="44"/>
      <c r="D31" s="44"/>
      <c r="E31" s="44"/>
      <c r="F31" s="44"/>
      <c r="G31" s="44"/>
    </row>
    <row r="32" spans="2:25" x14ac:dyDescent="0.25">
      <c r="B32" s="55" t="s">
        <v>31</v>
      </c>
      <c r="C32" s="44"/>
      <c r="D32" s="45"/>
      <c r="E32" s="44"/>
      <c r="F32" s="44"/>
      <c r="G32" s="41"/>
    </row>
    <row r="33" spans="2:8" x14ac:dyDescent="0.25">
      <c r="B33" s="55" t="s">
        <v>32</v>
      </c>
      <c r="C33" s="42"/>
      <c r="D33" s="42"/>
      <c r="E33" s="42"/>
      <c r="F33" s="42"/>
      <c r="G33" s="42"/>
    </row>
    <row r="34" spans="2:8" x14ac:dyDescent="0.25">
      <c r="C34" s="44"/>
      <c r="D34" s="44"/>
      <c r="E34" s="44"/>
      <c r="F34" s="44"/>
      <c r="G34" s="44"/>
    </row>
    <row r="35" spans="2:8" x14ac:dyDescent="0.25">
      <c r="C35" s="42"/>
      <c r="D35" s="42"/>
      <c r="E35" s="42"/>
      <c r="F35" s="42"/>
      <c r="G35" s="42"/>
    </row>
    <row r="36" spans="2:8" x14ac:dyDescent="0.25">
      <c r="C36" s="42"/>
      <c r="D36" s="42"/>
      <c r="E36" s="42"/>
      <c r="F36" s="42"/>
      <c r="G36" s="42"/>
    </row>
    <row r="37" spans="2:8" x14ac:dyDescent="0.25">
      <c r="C37" s="42"/>
      <c r="D37" s="42"/>
      <c r="E37" s="42"/>
      <c r="F37" s="42"/>
      <c r="G37" s="42"/>
    </row>
    <row r="38" spans="2:8" x14ac:dyDescent="0.25">
      <c r="C38" s="42"/>
      <c r="D38" s="42"/>
      <c r="E38" s="42"/>
      <c r="F38" s="42"/>
      <c r="G38" s="42"/>
    </row>
    <row r="39" spans="2:8" x14ac:dyDescent="0.25">
      <c r="C39" s="42"/>
      <c r="D39" s="42"/>
      <c r="E39" s="42"/>
      <c r="F39" s="42"/>
      <c r="G39" s="42"/>
    </row>
    <row r="40" spans="2:8" x14ac:dyDescent="0.25">
      <c r="C40" s="42"/>
      <c r="D40" s="42"/>
      <c r="E40" s="42"/>
      <c r="F40" s="42"/>
      <c r="G40" s="42"/>
    </row>
    <row r="41" spans="2:8" x14ac:dyDescent="0.25">
      <c r="C41" s="42"/>
      <c r="D41" s="42"/>
      <c r="E41" s="42"/>
      <c r="F41" s="42"/>
      <c r="G41" s="42"/>
    </row>
    <row r="42" spans="2:8" x14ac:dyDescent="0.25">
      <c r="C42" s="42"/>
      <c r="D42" s="42"/>
      <c r="E42" s="42"/>
      <c r="F42" s="42"/>
      <c r="G42" s="42"/>
    </row>
    <row r="43" spans="2:8" x14ac:dyDescent="0.25">
      <c r="C43" s="42"/>
      <c r="D43" s="42"/>
      <c r="E43" s="42"/>
      <c r="F43" s="42"/>
      <c r="G43" s="42"/>
    </row>
    <row r="44" spans="2:8" x14ac:dyDescent="0.25">
      <c r="C44" s="42"/>
      <c r="D44" s="42"/>
      <c r="E44" s="42"/>
      <c r="F44" s="42"/>
      <c r="G44" s="42"/>
    </row>
    <row r="45" spans="2:8" x14ac:dyDescent="0.25">
      <c r="C45" s="42"/>
      <c r="D45" s="42"/>
      <c r="E45" s="42"/>
      <c r="F45" s="42"/>
      <c r="G45" s="42"/>
      <c r="H45" s="42"/>
    </row>
    <row r="46" spans="2:8" x14ac:dyDescent="0.25">
      <c r="C46" s="42"/>
      <c r="D46" s="42"/>
      <c r="E46" s="42"/>
      <c r="F46" s="42"/>
      <c r="G46" s="42"/>
    </row>
  </sheetData>
  <mergeCells count="4">
    <mergeCell ref="C2:G2"/>
    <mergeCell ref="I2:M2"/>
    <mergeCell ref="O2:S2"/>
    <mergeCell ref="U2:Y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167192D49BE74B8E487B64E9012969" ma:contentTypeVersion="46" ma:contentTypeDescription="Create a new document." ma:contentTypeScope="" ma:versionID="2ab638d31771d19a9d2060fda2accbc0">
  <xsd:schema xmlns:xsd="http://www.w3.org/2001/XMLSchema" xmlns:xs="http://www.w3.org/2001/XMLSchema" xmlns:p="http://schemas.microsoft.com/office/2006/metadata/properties" xmlns:ns2="6a95137c-d42e-468e-9f88-48056057fa51" targetNamespace="http://schemas.microsoft.com/office/2006/metadata/properties" ma:root="true" ma:fieldsID="cec26060faadc0b2fed06678648fdcf9" ns2:_="">
    <xsd:import namespace="6a95137c-d42e-468e-9f88-48056057fa51"/>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MediaServiceMetadata" minOccurs="0"/>
                <xsd:element ref="ns2:MediaServiceFastMetadata" minOccurs="0"/>
                <xsd:element ref="ns2:MediaServiceSearchProperties"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MediaServiceBillingMetadata" minOccurs="0"/>
                <xsd:element ref="ns2:BBA_Comments" minOccurs="0"/>
                <xsd:element ref="ns2:IRR" minOccurs="0"/>
                <xsd:element ref="ns2:ABlai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5137c-d42e-468e-9f88-48056057fa51" elementFormDefault="qualified">
    <xsd:import namespace="http://schemas.microsoft.com/office/2006/documentManagement/types"/>
    <xsd:import namespace="http://schemas.microsoft.com/office/infopath/2007/PartnerControls"/>
    <xsd:element name="IRR_x0020_Label" ma:index="1" nillable="true" ma:displayName="IRR Label" ma:description="Exhibit-Intervenor-#" ma:internalName="IRR_x0020_Label">
      <xsd:simpleType>
        <xsd:restriction base="dms:Text">
          <xsd:maxLength value="255"/>
        </xsd:restriction>
      </xsd:simpleType>
    </xsd:element>
    <xsd:element name="Status" ma:index="2"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3"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4"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5"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6"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7"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8"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9"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0"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1"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2"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13"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SME_x0028_s_x0029_" ma:index="24" nillable="true" ma:displayName="SME(s)" ma:description="Magda Sulzycki" ma:format="Dropdown" ma:internalName="SME_x0028_s_x0029_">
      <xsd:simpleType>
        <xsd:restriction base="dms:Text">
          <xsd:maxLength value="255"/>
        </xsd:restriction>
      </xsd:simpleType>
    </xsd:element>
    <xsd:element name="Intervenor" ma:index="25"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6"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7"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8"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9"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30"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31"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32"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3"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4"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5"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6"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7" nillable="true" ma:displayName="Exhibit Ref" ma:format="Dropdown" ma:internalName="ExhibitRef">
      <xsd:simpleType>
        <xsd:restriction base="dms:Text">
          <xsd:maxLength value="255"/>
        </xsd:restriction>
      </xsd:simpleType>
    </xsd:element>
    <xsd:element name="Ex_x002e_" ma:index="38"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9"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40" nillable="true" ma:displayName="Erin Intervention" ma:default="0" ma:format="Dropdown" ma:internalName="ErinIntervention">
      <xsd:simpleType>
        <xsd:restriction base="dms:Boolean"/>
      </xsd:simpleType>
    </xsd:element>
    <xsd:element name="Attachment" ma:index="41" nillable="true" ma:displayName="Attachment" ma:default="0" ma:format="Dropdown" ma:internalName="Attachment">
      <xsd:simpleType>
        <xsd:restriction base="dms:Boolean"/>
      </xsd:simpleType>
    </xsd:element>
    <xsd:element name="GlenWinn" ma:index="42"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3" nillable="true" ma:displayName="Status Notes" ma:format="Dropdown" ma:internalName="StatusNotes">
      <xsd:simpleType>
        <xsd:restriction base="dms:Note">
          <xsd:maxLength value="255"/>
        </xsd:restriction>
      </xsd:simpleType>
    </xsd:element>
    <xsd:element name="GeneralNotes" ma:index="44" nillable="true" ma:displayName="General Notes" ma:description="General notes to aid in completion of IRs" ma:format="Dropdown" ma:internalName="GeneralNotes">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element name="BBA_Comments" ma:index="46" nillable="true" ma:displayName="BBA_Comments" ma:format="Dropdown" ma:internalName="BBA_Comments">
      <xsd:simpleType>
        <xsd:restriction base="dms:Note">
          <xsd:maxLength value="255"/>
        </xsd:restriction>
      </xsd:simpleType>
    </xsd:element>
    <xsd:element name="IRR" ma:index="47" nillable="true" ma:displayName="Item (not IRR)" ma:default="0" ma:format="Dropdown" ma:internalName="IRR">
      <xsd:simpleType>
        <xsd:restriction base="dms:Boolean"/>
      </xsd:simpleType>
    </xsd:element>
    <xsd:element name="ABlairStatus" ma:index="48"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HasExcelAttachment xmlns="6a95137c-d42e-468e-9f88-48056057fa51">false</HasExcelAttachment>
    <MunishStatus xmlns="6a95137c-d42e-468e-9f88-48056057fa51">N/A</MunishStatus>
    <TorysCounsel xmlns="6a95137c-d42e-468e-9f88-48056057fa51">
      <Value>N/A</Value>
    </TorysCounsel>
    <CrossReference xmlns="6a95137c-d42e-468e-9f88-48056057fa51" xsi:nil="true"/>
    <Issue_x002f_Theme xmlns="6a95137c-d42e-468e-9f88-48056057fa51" xsi:nil="true"/>
    <Attachment xmlns="6a95137c-d42e-468e-9f88-48056057fa51">false</Attachment>
    <ZubairStatus xmlns="6a95137c-d42e-468e-9f88-48056057fa51">N/A</ZubairStatus>
    <ExhibitRef xmlns="6a95137c-d42e-468e-9f88-48056057fa51" xsi:nil="true"/>
    <BBA_DRP xmlns="6a95137c-d42e-468e-9f88-48056057fa51">
      <UserInfo>
        <DisplayName/>
        <AccountId xsi:nil="true"/>
        <AccountType/>
      </UserInfo>
    </BBA_DRP>
    <AnchorIRR xmlns="6a95137c-d42e-468e-9f88-48056057fa51">false</AnchorIRR>
    <StatusNotes xmlns="6a95137c-d42e-468e-9f88-48056057fa51" xsi:nil="true"/>
    <KristonStatus xmlns="6a95137c-d42e-468e-9f88-48056057fa51">N/A</KristonStatus>
    <CynthiaStatus xmlns="6a95137c-d42e-468e-9f88-48056057fa51">N/A</CynthiaStatus>
    <Round2Topic xmlns="6a95137c-d42e-468e-9f88-48056057fa51">false</Round2Topic>
    <IRR_x0020_Label xmlns="6a95137c-d42e-468e-9f88-48056057fa51" xsi:nil="true"/>
    <Intervenor xmlns="6a95137c-d42e-468e-9f88-48056057fa51">CCC</Intervenor>
    <UsmanStatus xmlns="6a95137c-d42e-468e-9f88-48056057fa51">N/A</UsmanStatus>
    <S_x002e_VetsisStatus xmlns="6a95137c-d42e-468e-9f88-48056057fa51">N/A</S_x002e_VetsisStatus>
    <Strategic_x003f_ xmlns="6a95137c-d42e-468e-9f88-48056057fa51">true</Strategic_x003f_>
    <S_x002e_SheehyStatus xmlns="6a95137c-d42e-468e-9f88-48056057fa51">Witness signed off</S_x002e_SheehyStatus>
    <Ex_x002e_ xmlns="6a95137c-d42e-468e-9f88-48056057fa51">Ex 1</Ex_x002e_>
    <LincolnStatus xmlns="6a95137c-d42e-468e-9f88-48056057fa51">N/A</LincolnStatus>
    <RegContact xmlns="6a95137c-d42e-468e-9f88-48056057fa51">
      <Value>Carlisle</Value>
      <Value>Jeff</Value>
    </RegContact>
    <SaadStatus xmlns="6a95137c-d42e-468e-9f88-48056057fa51">N/A</SaadStatus>
    <Witness_x0028_es_x0029_ xmlns="6a95137c-d42e-468e-9f88-48056057fa51">
      <Value>S. Sheehy</Value>
    </Witness_x0028_es_x0029_>
    <Status xmlns="6a95137c-d42e-468e-9f88-48056057fa51">Witness signed off</Status>
    <GlenWinn xmlns="6a95137c-d42e-468e-9f88-48056057fa51">
      <UserInfo>
        <DisplayName/>
        <AccountId xsi:nil="true"/>
        <AccountType/>
      </UserInfo>
    </GlenWinn>
    <FinanceInputs_x002f_Validation xmlns="6a95137c-d42e-468e-9f88-48056057fa51">N/A</FinanceInputs_x002f_Validation>
    <Confidential xmlns="6a95137c-d42e-468e-9f88-48056057fa51">N/A</Confidential>
    <SME_x0028_s_x0029_ xmlns="6a95137c-d42e-468e-9f88-48056057fa51" xsi:nil="true"/>
    <BradStatus xmlns="6a95137c-d42e-468e-9f88-48056057fa51">N/A</BradStatus>
    <SamStatus xmlns="6a95137c-d42e-468e-9f88-48056057fa51">N/A</SamStatus>
    <ErinIntervention xmlns="6a95137c-d42e-468e-9f88-48056057fa51">false</ErinIntervention>
    <GeneralNotes xmlns="6a95137c-d42e-468e-9f88-48056057fa51" xsi:nil="true"/>
    <IRR xmlns="6a95137c-d42e-468e-9f88-48056057fa51">true</IRR>
    <BBA_Comments xmlns="6a95137c-d42e-468e-9f88-48056057fa51" xsi:nil="true"/>
    <ABlairStatus xmlns="6a95137c-d42e-468e-9f88-48056057fa51">N/A</ABlairStatus>
  </documentManagement>
</p:properties>
</file>

<file path=customXml/itemProps1.xml><?xml version="1.0" encoding="utf-8"?>
<ds:datastoreItem xmlns:ds="http://schemas.openxmlformats.org/officeDocument/2006/customXml" ds:itemID="{8F7FD0B1-6B3D-45EB-92A0-22EE3870B5E9}">
  <ds:schemaRefs>
    <ds:schemaRef ds:uri="http://schemas.microsoft.com/sharepoint/v3/contenttype/forms"/>
  </ds:schemaRefs>
</ds:datastoreItem>
</file>

<file path=customXml/itemProps2.xml><?xml version="1.0" encoding="utf-8"?>
<ds:datastoreItem xmlns:ds="http://schemas.openxmlformats.org/officeDocument/2006/customXml" ds:itemID="{DE1A2377-E2E2-4B76-9411-404AB22FB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5137c-d42e-468e-9f88-48056057f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7D9DAD-DE52-41F8-AB44-1D8C1073CA77}">
  <ds:schemaRefs>
    <ds:schemaRef ds:uri="http://www.w3.org/XML/1998/namespace"/>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a95137c-d42e-468e-9f88-48056057fa5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Capital Inflation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Blair</dc:creator>
  <cp:keywords/>
  <dc:description/>
  <cp:lastModifiedBy>Christopher Gurney</cp:lastModifiedBy>
  <cp:revision/>
  <dcterms:created xsi:type="dcterms:W3CDTF">2026-04-17T18:38:12Z</dcterms:created>
  <dcterms:modified xsi:type="dcterms:W3CDTF">2026-05-08T03:55:14Z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0x01010078167192D49BE74B8E487B64E9012969</vt:lpwstr>
  </property>
</Properties>
</file>