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lexiconenergy.sharepoint.com/sites/EarlyRebasingApplication-ExhibitsWorkingDrafts/IRR test/"/>
    </mc:Choice>
  </mc:AlternateContent>
  <xr:revisionPtr revIDLastSave="12" documentId="8_{CE43ABC8-4D26-42FE-8325-D9D7549B684E}" xr6:coauthVersionLast="47" xr6:coauthVersionMax="47" xr10:uidLastSave="{395AF56A-8FEE-4F21-AED3-D8D102A99542}"/>
  <bookViews>
    <workbookView xWindow="-76910" yWindow="-1020" windowWidth="38620" windowHeight="21100" xr2:uid="{6BCC4A80-7CF3-498D-82F2-C03CAC75A28B}"/>
  </bookViews>
  <sheets>
    <sheet name="Capital Inflation"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6" l="1"/>
  <c r="O24" i="6"/>
  <c r="G24" i="6"/>
  <c r="S19" i="6" s="1"/>
  <c r="Y19" i="6" s="1"/>
  <c r="F24" i="6"/>
  <c r="R8" i="6" s="1"/>
  <c r="X8" i="6" s="1"/>
  <c r="E24" i="6"/>
  <c r="Q24" i="6" s="1"/>
  <c r="D24" i="6"/>
  <c r="P15" i="6" s="1"/>
  <c r="V15" i="6" s="1"/>
  <c r="C24" i="6"/>
  <c r="O21" i="6" s="1"/>
  <c r="U21" i="6" s="1"/>
  <c r="O19" i="6"/>
  <c r="U19" i="6" s="1"/>
  <c r="U17" i="6"/>
  <c r="R16" i="6"/>
  <c r="X16" i="6" s="1"/>
  <c r="P8" i="6"/>
  <c r="V8" i="6" s="1"/>
  <c r="P7" i="6"/>
  <c r="V7" i="6" s="1"/>
  <c r="O3" i="6"/>
  <c r="U3" i="6" s="1"/>
  <c r="M3" i="6"/>
  <c r="L3" i="6"/>
  <c r="R3" i="6" s="1"/>
  <c r="K3" i="6"/>
  <c r="J3" i="6"/>
  <c r="P3" i="6" s="1"/>
  <c r="I3" i="6"/>
  <c r="P19" i="6" l="1"/>
  <c r="V19" i="6" s="1"/>
  <c r="P21" i="6"/>
  <c r="V21" i="6" s="1"/>
  <c r="P17" i="6"/>
  <c r="V17" i="6" s="1"/>
  <c r="Q10" i="6"/>
  <c r="W10" i="6" s="1"/>
  <c r="Q11" i="6"/>
  <c r="W11" i="6" s="1"/>
  <c r="Q20" i="6"/>
  <c r="W20" i="6" s="1"/>
  <c r="R6" i="6"/>
  <c r="X6" i="6" s="1"/>
  <c r="P12" i="6"/>
  <c r="V12" i="6" s="1"/>
  <c r="S6" i="6"/>
  <c r="Y6" i="6" s="1"/>
  <c r="Q12" i="6"/>
  <c r="W12" i="6" s="1"/>
  <c r="Q6" i="6"/>
  <c r="W6" i="6" s="1"/>
  <c r="O7" i="6"/>
  <c r="U7" i="6" s="1"/>
  <c r="Q13" i="6"/>
  <c r="W13" i="6" s="1"/>
  <c r="Q21" i="6"/>
  <c r="W21" i="6" s="1"/>
  <c r="Q22" i="6"/>
  <c r="W22" i="6" s="1"/>
  <c r="Q7" i="6"/>
  <c r="W7" i="6" s="1"/>
  <c r="Q15" i="6"/>
  <c r="W15" i="6" s="1"/>
  <c r="R22" i="6"/>
  <c r="X22" i="6" s="1"/>
  <c r="Q17" i="6"/>
  <c r="W17" i="6" s="1"/>
  <c r="O8" i="6"/>
  <c r="U8" i="6" s="1"/>
  <c r="Q16" i="6"/>
  <c r="W16" i="6" s="1"/>
  <c r="P23" i="6"/>
  <c r="V23" i="6" s="1"/>
  <c r="Q23" i="6"/>
  <c r="W23" i="6" s="1"/>
  <c r="Q8" i="6"/>
  <c r="W8" i="6" s="1"/>
  <c r="S16" i="6"/>
  <c r="Y16" i="6" s="1"/>
  <c r="S8" i="6"/>
  <c r="Y8" i="6" s="1"/>
  <c r="O11" i="6"/>
  <c r="U11" i="6" s="1"/>
  <c r="Q19" i="6"/>
  <c r="W19" i="6" s="1"/>
  <c r="Q5" i="6"/>
  <c r="W5" i="6" s="1"/>
  <c r="P11" i="6"/>
  <c r="V11" i="6" s="1"/>
  <c r="V3" i="6"/>
  <c r="X3" i="6"/>
  <c r="R5" i="6"/>
  <c r="X5" i="6" s="1"/>
  <c r="R21" i="6"/>
  <c r="X21" i="6" s="1"/>
  <c r="R11" i="6"/>
  <c r="X11" i="6" s="1"/>
  <c r="S21" i="6"/>
  <c r="Y21" i="6" s="1"/>
  <c r="S11" i="6"/>
  <c r="Y11" i="6" s="1"/>
  <c r="S17" i="6"/>
  <c r="Y17" i="6" s="1"/>
  <c r="O20" i="6"/>
  <c r="U20" i="6" s="1"/>
  <c r="R24" i="6"/>
  <c r="Q3" i="6"/>
  <c r="S7" i="6"/>
  <c r="Y7" i="6" s="1"/>
  <c r="O10" i="6"/>
  <c r="U10" i="6" s="1"/>
  <c r="P20" i="6"/>
  <c r="V20" i="6" s="1"/>
  <c r="R23" i="6"/>
  <c r="X23" i="6" s="1"/>
  <c r="S24" i="6"/>
  <c r="R15" i="6"/>
  <c r="X15" i="6" s="1"/>
  <c r="R17" i="6"/>
  <c r="X17" i="6" s="1"/>
  <c r="S23" i="6"/>
  <c r="Y23" i="6" s="1"/>
  <c r="S3" i="6"/>
  <c r="O6" i="6"/>
  <c r="U6" i="6" s="1"/>
  <c r="S13" i="6"/>
  <c r="Y13" i="6" s="1"/>
  <c r="O16" i="6"/>
  <c r="U16" i="6" s="1"/>
  <c r="R20" i="6"/>
  <c r="X20" i="6" s="1"/>
  <c r="O23" i="6"/>
  <c r="U23" i="6" s="1"/>
  <c r="R7" i="6"/>
  <c r="X7" i="6" s="1"/>
  <c r="P13" i="6"/>
  <c r="V13" i="6" s="1"/>
  <c r="P10" i="6"/>
  <c r="V10" i="6" s="1"/>
  <c r="P6" i="6"/>
  <c r="V6" i="6" s="1"/>
  <c r="R10" i="6"/>
  <c r="X10" i="6" s="1"/>
  <c r="P16" i="6"/>
  <c r="V16" i="6" s="1"/>
  <c r="S20" i="6"/>
  <c r="Y20" i="6" s="1"/>
  <c r="O22" i="6"/>
  <c r="U22" i="6" s="1"/>
  <c r="S5" i="6"/>
  <c r="Y5" i="6" s="1"/>
  <c r="S15" i="6"/>
  <c r="Y15" i="6" s="1"/>
  <c r="O13" i="6"/>
  <c r="U13" i="6" s="1"/>
  <c r="R13" i="6"/>
  <c r="X13" i="6" s="1"/>
  <c r="S10" i="6"/>
  <c r="Y10" i="6" s="1"/>
  <c r="O12" i="6"/>
  <c r="U12" i="6" s="1"/>
  <c r="P22" i="6"/>
  <c r="V22" i="6" s="1"/>
  <c r="R12" i="6"/>
  <c r="X12" i="6" s="1"/>
  <c r="S22" i="6"/>
  <c r="Y22" i="6" s="1"/>
  <c r="O5" i="6"/>
  <c r="U5" i="6" s="1"/>
  <c r="S12" i="6"/>
  <c r="Y12" i="6" s="1"/>
  <c r="O15" i="6"/>
  <c r="U15" i="6" s="1"/>
  <c r="R19" i="6"/>
  <c r="X19" i="6" s="1"/>
  <c r="P5" i="6"/>
  <c r="V5" i="6" s="1"/>
  <c r="W24" i="6" l="1"/>
  <c r="Y24" i="6"/>
  <c r="Y3" i="6"/>
  <c r="X24" i="6"/>
  <c r="V24" i="6"/>
  <c r="U24" i="6"/>
  <c r="W3" i="6"/>
</calcChain>
</file>

<file path=xl/sharedStrings.xml><?xml version="1.0" encoding="utf-8"?>
<sst xmlns="http://schemas.openxmlformats.org/spreadsheetml/2006/main" count="33" uniqueCount="33">
  <si>
    <t>Gross Cost (Before Inflation - Excluding Overhead Allocation)</t>
  </si>
  <si>
    <t>Inflation Rate Applied</t>
  </si>
  <si>
    <t>Weightings</t>
  </si>
  <si>
    <t>Weighted Inflation Rate</t>
  </si>
  <si>
    <t>Program</t>
  </si>
  <si>
    <t>System Access</t>
  </si>
  <si>
    <t>A1 Externally-Initiated Plant Relocation</t>
  </si>
  <si>
    <t>A2 Customer &amp; Generation Connections</t>
  </si>
  <si>
    <t>A3 System Expansion</t>
  </si>
  <si>
    <t>A4 Metering &amp; AMI 2.0</t>
  </si>
  <si>
    <t>System Renewal</t>
  </si>
  <si>
    <t>R1 Substation Renewal</t>
  </si>
  <si>
    <t>R2 Underground System Renewal</t>
  </si>
  <si>
    <t>R3 Overhead System Renewal</t>
  </si>
  <si>
    <t>R4 Reactive Capital</t>
  </si>
  <si>
    <t>System Service</t>
  </si>
  <si>
    <t>S1 Substation Growth</t>
  </si>
  <si>
    <t>S2 Grid Enhancements</t>
  </si>
  <si>
    <t>S3 Voltage &amp; System Conversion</t>
  </si>
  <si>
    <t>$-</t>
  </si>
  <si>
    <t>General Plant</t>
  </si>
  <si>
    <t>P1 Facilities Management</t>
  </si>
  <si>
    <t>P2 Fleet</t>
  </si>
  <si>
    <t>P3 IT Systems</t>
  </si>
  <si>
    <t>P4 Equipment</t>
  </si>
  <si>
    <t>P5 OT Systems</t>
  </si>
  <si>
    <t>Total</t>
  </si>
  <si>
    <t>Weighted Average Capital Inflation Rates</t>
  </si>
  <si>
    <t>Calculation using the "A1 Externally Initiated Plant Relocation" Program as an example:</t>
  </si>
  <si>
    <t>- A1 Externally Initiated Plant Relocation had a “Inflation Rate Applied” of 2.0% for 2027 (Column I5)</t>
  </si>
  <si>
    <t>- The “Weightings” of Externally Initiated Plant Relocation in 2027 was calculated by the gross cost (before inflation and excluding overhead allocation) divided by the total 2027 gross cost (before inflation and excluding overhead allocation).  Formula is C5 divided by C24.</t>
  </si>
  <si>
    <t>- The "Weighted Inflation Rate" for Externally Initiated Plant Relocation in 2027 equaled the “Weightings” multiplied by the “Inflation Rate Applied”.  Formula is I5 multiplied by O5.</t>
  </si>
  <si>
    <t>- The total “Weighted Inflation Rate” for 2027 is the sum of the investment program “Weighted Inflation Rate”, for a total of 3.90% in 2027.  Forumula is the sum of U5 through U23.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</si>
</sst>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0.0%"/>
    <numFmt numFmtId="165" formatCode="_-* #,##0_-;\-* #,##0_-;_-* &quot;-&quot;??_-;_-@_-"/>
    <numFmt numFmtId="166" formatCode="0.0000%"/>
    <numFmt numFmtId="167" formatCode="0.000000%"/>
  </numFmts>
  <fonts count="6" x14ac:knownFonts="1">
    <font>
      <sz val="11"/>
      <color theme="1"/>
      <name val="Aptos Narrow"/>
      <family val="2"/>
      <scheme val="minor"/>
    </font>
    <font>
      <sz val="11"/>
      <color theme="1"/>
      <name val="Aptos Narrow"/>
      <family val="2"/>
      <scheme val="minor"/>
    </font>
    <font>
      <sz val="11"/>
      <color theme="1"/>
      <name val="Arial"/>
      <family val="2"/>
    </font>
    <font>
      <sz val="11"/>
      <color rgb="FF000000"/>
      <name val="Arial"/>
      <family val="2"/>
    </font>
    <font>
      <b/>
      <sz val="11"/>
      <color rgb="FF000000"/>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2" borderId="0" xfId="0" applyFont="1" applyFill="1"/>
    <xf numFmtId="0" fontId="3" fillId="2" borderId="1"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0" xfId="0" applyFont="1" applyFill="1"/>
    <xf numFmtId="0" fontId="4" fillId="2" borderId="1" xfId="0" applyFont="1" applyFill="1" applyBorder="1" applyAlignment="1">
      <alignment vertical="center"/>
    </xf>
    <xf numFmtId="0" fontId="3" fillId="2" borderId="1" xfId="0" applyFont="1" applyFill="1" applyBorder="1" applyAlignment="1">
      <alignment horizontal="center" vertical="center"/>
    </xf>
    <xf numFmtId="6" fontId="3" fillId="2" borderId="9" xfId="0" applyNumberFormat="1" applyFont="1" applyFill="1" applyBorder="1" applyAlignment="1">
      <alignment horizontal="center" vertical="center"/>
    </xf>
    <xf numFmtId="6" fontId="3" fillId="2" borderId="10"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164" fontId="3" fillId="2" borderId="9" xfId="1" applyNumberFormat="1" applyFont="1" applyFill="1" applyBorder="1" applyAlignment="1">
      <alignment horizontal="center" vertical="center"/>
    </xf>
    <xf numFmtId="164" fontId="3" fillId="2" borderId="10" xfId="1" applyNumberFormat="1" applyFont="1" applyFill="1" applyBorder="1" applyAlignment="1">
      <alignment horizontal="center" vertical="center"/>
    </xf>
    <xf numFmtId="0" fontId="3" fillId="2" borderId="11" xfId="0" applyFont="1" applyFill="1" applyBorder="1" applyAlignment="1">
      <alignment vertical="center" wrapText="1"/>
    </xf>
    <xf numFmtId="6" fontId="3" fillId="2" borderId="12" xfId="0" applyNumberFormat="1" applyFont="1" applyFill="1" applyBorder="1" applyAlignment="1">
      <alignment horizontal="center" vertical="center"/>
    </xf>
    <xf numFmtId="6" fontId="3" fillId="2" borderId="13" xfId="0" applyNumberFormat="1" applyFont="1" applyFill="1" applyBorder="1" applyAlignment="1">
      <alignment horizontal="center" vertical="center"/>
    </xf>
    <xf numFmtId="6" fontId="3" fillId="2" borderId="14" xfId="0" applyNumberFormat="1" applyFont="1" applyFill="1" applyBorder="1" applyAlignment="1">
      <alignment horizontal="center" vertical="center"/>
    </xf>
    <xf numFmtId="164" fontId="3" fillId="2" borderId="12" xfId="1" applyNumberFormat="1" applyFont="1" applyFill="1" applyBorder="1" applyAlignment="1">
      <alignment horizontal="center" vertical="center"/>
    </xf>
    <xf numFmtId="164" fontId="3" fillId="2" borderId="13" xfId="1" applyNumberFormat="1" applyFont="1" applyFill="1" applyBorder="1" applyAlignment="1">
      <alignment horizontal="center" vertical="center"/>
    </xf>
    <xf numFmtId="164" fontId="3" fillId="2" borderId="14" xfId="1" applyNumberFormat="1" applyFont="1" applyFill="1" applyBorder="1" applyAlignment="1">
      <alignment horizontal="center" vertical="center"/>
    </xf>
    <xf numFmtId="10" fontId="2" fillId="2" borderId="0" xfId="1" applyNumberFormat="1" applyFont="1" applyFill="1"/>
    <xf numFmtId="0" fontId="3" fillId="2" borderId="15" xfId="0" applyFont="1" applyFill="1" applyBorder="1" applyAlignment="1">
      <alignment vertical="center" wrapText="1"/>
    </xf>
    <xf numFmtId="164" fontId="3" fillId="2" borderId="16" xfId="1" applyNumberFormat="1" applyFont="1" applyFill="1" applyBorder="1" applyAlignment="1">
      <alignment horizontal="center" vertical="center"/>
    </xf>
    <xf numFmtId="164" fontId="3" fillId="2" borderId="17" xfId="1" applyNumberFormat="1" applyFont="1" applyFill="1" applyBorder="1" applyAlignment="1">
      <alignment horizontal="center" vertical="center"/>
    </xf>
    <xf numFmtId="164" fontId="3" fillId="2" borderId="18" xfId="1" applyNumberFormat="1" applyFont="1" applyFill="1" applyBorder="1" applyAlignment="1">
      <alignment horizontal="center" vertical="center"/>
    </xf>
    <xf numFmtId="0" fontId="3" fillId="2" borderId="5" xfId="0" applyFont="1" applyFill="1" applyBorder="1" applyAlignment="1">
      <alignment vertical="center" wrapText="1"/>
    </xf>
    <xf numFmtId="6" fontId="3" fillId="2" borderId="6" xfId="0" applyNumberFormat="1" applyFont="1" applyFill="1" applyBorder="1" applyAlignment="1">
      <alignment horizontal="center" vertical="center"/>
    </xf>
    <xf numFmtId="6" fontId="3" fillId="2" borderId="7" xfId="0" applyNumberFormat="1" applyFont="1" applyFill="1" applyBorder="1" applyAlignment="1">
      <alignment horizontal="center" vertical="center"/>
    </xf>
    <xf numFmtId="6" fontId="3" fillId="2" borderId="8" xfId="0" applyNumberFormat="1" applyFont="1" applyFill="1" applyBorder="1" applyAlignment="1">
      <alignment horizontal="center" vertical="center"/>
    </xf>
    <xf numFmtId="0" fontId="4" fillId="2" borderId="19" xfId="0" applyFont="1" applyFill="1" applyBorder="1" applyAlignment="1">
      <alignment vertical="center"/>
    </xf>
    <xf numFmtId="6" fontId="4" fillId="2" borderId="20" xfId="0" applyNumberFormat="1" applyFont="1" applyFill="1" applyBorder="1" applyAlignment="1">
      <alignment horizontal="center" vertical="center"/>
    </xf>
    <xf numFmtId="6" fontId="4" fillId="2" borderId="21" xfId="0" applyNumberFormat="1" applyFont="1" applyFill="1" applyBorder="1" applyAlignment="1">
      <alignment horizontal="center" vertical="center"/>
    </xf>
    <xf numFmtId="6" fontId="4" fillId="2" borderId="22" xfId="0" applyNumberFormat="1" applyFont="1" applyFill="1" applyBorder="1" applyAlignment="1">
      <alignment horizontal="center" vertical="center"/>
    </xf>
    <xf numFmtId="164" fontId="4" fillId="2" borderId="20" xfId="1" applyNumberFormat="1" applyFont="1" applyFill="1" applyBorder="1" applyAlignment="1">
      <alignment horizontal="center" vertical="center"/>
    </xf>
    <xf numFmtId="164" fontId="4" fillId="2" borderId="21" xfId="1" applyNumberFormat="1" applyFont="1" applyFill="1" applyBorder="1" applyAlignment="1">
      <alignment horizontal="center" vertical="center"/>
    </xf>
    <xf numFmtId="164" fontId="4" fillId="2" borderId="22" xfId="1" applyNumberFormat="1" applyFont="1" applyFill="1" applyBorder="1" applyAlignment="1">
      <alignment horizontal="center" vertical="center"/>
    </xf>
    <xf numFmtId="10" fontId="4" fillId="2" borderId="20" xfId="1" applyNumberFormat="1" applyFont="1" applyFill="1" applyBorder="1" applyAlignment="1">
      <alignment horizontal="center" vertical="center"/>
    </xf>
    <xf numFmtId="10" fontId="4" fillId="2" borderId="21" xfId="1" applyNumberFormat="1" applyFont="1" applyFill="1" applyBorder="1" applyAlignment="1">
      <alignment horizontal="center" vertical="center"/>
    </xf>
    <xf numFmtId="10" fontId="4" fillId="2" borderId="22" xfId="1" applyNumberFormat="1" applyFont="1" applyFill="1" applyBorder="1" applyAlignment="1">
      <alignment horizontal="center" vertical="center"/>
    </xf>
    <xf numFmtId="166" fontId="2" fillId="2" borderId="0" xfId="1" applyNumberFormat="1" applyFont="1" applyFill="1"/>
    <xf numFmtId="6" fontId="2" fillId="2" borderId="0" xfId="0" applyNumberFormat="1" applyFont="1" applyFill="1"/>
    <xf numFmtId="165" fontId="2" fillId="2" borderId="0" xfId="0" applyNumberFormat="1" applyFont="1" applyFill="1"/>
    <xf numFmtId="164" fontId="2" fillId="2" borderId="0" xfId="1" applyNumberFormat="1" applyFont="1" applyFill="1"/>
    <xf numFmtId="167" fontId="2" fillId="2" borderId="0" xfId="1" applyNumberFormat="1" applyFont="1" applyFill="1"/>
    <xf numFmtId="10" fontId="3" fillId="2" borderId="12" xfId="1" applyNumberFormat="1" applyFont="1" applyFill="1" applyBorder="1" applyAlignment="1">
      <alignment horizontal="center" vertical="center"/>
    </xf>
    <xf numFmtId="10" fontId="3" fillId="2" borderId="13" xfId="1" applyNumberFormat="1" applyFont="1" applyFill="1" applyBorder="1" applyAlignment="1">
      <alignment horizontal="center" vertical="center"/>
    </xf>
    <xf numFmtId="10" fontId="3" fillId="2" borderId="14" xfId="1" applyNumberFormat="1" applyFont="1" applyFill="1" applyBorder="1" applyAlignment="1">
      <alignment horizontal="center" vertical="center"/>
    </xf>
    <xf numFmtId="10" fontId="3" fillId="2" borderId="16" xfId="1" applyNumberFormat="1" applyFont="1" applyFill="1" applyBorder="1" applyAlignment="1">
      <alignment horizontal="center" vertical="center"/>
    </xf>
    <xf numFmtId="10" fontId="3" fillId="2" borderId="17" xfId="1" applyNumberFormat="1" applyFont="1" applyFill="1" applyBorder="1" applyAlignment="1">
      <alignment horizontal="center" vertical="center"/>
    </xf>
    <xf numFmtId="10" fontId="3" fillId="2" borderId="18" xfId="1" applyNumberFormat="1" applyFont="1" applyFill="1" applyBorder="1" applyAlignment="1">
      <alignment horizontal="center" vertical="center"/>
    </xf>
    <xf numFmtId="10" fontId="3" fillId="2" borderId="1" xfId="1" applyNumberFormat="1" applyFont="1" applyFill="1" applyBorder="1" applyAlignment="1">
      <alignment horizontal="center" vertical="center"/>
    </xf>
    <xf numFmtId="10" fontId="3" fillId="2" borderId="9" xfId="1" applyNumberFormat="1" applyFont="1" applyFill="1" applyBorder="1" applyAlignment="1">
      <alignment horizontal="center" vertical="center"/>
    </xf>
    <xf numFmtId="10" fontId="3" fillId="2" borderId="10" xfId="1" applyNumberFormat="1" applyFont="1" applyFill="1" applyBorder="1" applyAlignment="1">
      <alignment horizontal="center" vertical="center"/>
    </xf>
    <xf numFmtId="0" fontId="2" fillId="2" borderId="0" xfId="0" quotePrefix="1" applyFont="1" applyFill="1"/>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64" fontId="4" fillId="2" borderId="2" xfId="1" applyNumberFormat="1" applyFont="1" applyFill="1" applyBorder="1" applyAlignment="1">
      <alignment horizontal="center" vertical="center"/>
    </xf>
    <xf numFmtId="164" fontId="4" fillId="2" borderId="3" xfId="1" applyNumberFormat="1" applyFont="1" applyFill="1" applyBorder="1" applyAlignment="1">
      <alignment horizontal="center" vertical="center"/>
    </xf>
    <xf numFmtId="164" fontId="4" fillId="2" borderId="4" xfId="1"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47064</xdr:colOff>
      <xdr:row>32</xdr:row>
      <xdr:rowOff>107578</xdr:rowOff>
    </xdr:from>
    <xdr:to>
      <xdr:col>26</xdr:col>
      <xdr:colOff>113470</xdr:colOff>
      <xdr:row>40</xdr:row>
      <xdr:rowOff>164334</xdr:rowOff>
    </xdr:to>
    <xdr:pic>
      <xdr:nvPicPr>
        <xdr:cNvPr id="2" name="Picture 1">
          <a:extLst>
            <a:ext uri="{FF2B5EF4-FFF2-40B4-BE49-F238E27FC236}">
              <a16:creationId xmlns:a16="http://schemas.microsoft.com/office/drawing/2014/main" id="{333B7319-2E98-4032-8144-2033AF6CBE9F}"/>
            </a:ext>
          </a:extLst>
        </xdr:cNvPr>
        <xdr:cNvPicPr>
          <a:picLocks noChangeAspect="1"/>
        </xdr:cNvPicPr>
      </xdr:nvPicPr>
      <xdr:blipFill>
        <a:blip xmlns:r="http://schemas.openxmlformats.org/officeDocument/2006/relationships" r:embed="rId1"/>
        <a:stretch>
          <a:fillRect/>
        </a:stretch>
      </xdr:blipFill>
      <xdr:spPr>
        <a:xfrm>
          <a:off x="12048564" y="5844990"/>
          <a:ext cx="6352906" cy="1491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4450-8554-48C7-ADDF-335C0FAA00CC}">
  <sheetPr>
    <tabColor theme="4"/>
  </sheetPr>
  <dimension ref="B1:Y46"/>
  <sheetViews>
    <sheetView tabSelected="1" zoomScale="85" zoomScaleNormal="85" workbookViewId="0">
      <selection activeCell="Q39" sqref="Q39"/>
    </sheetView>
  </sheetViews>
  <sheetFormatPr defaultColWidth="8.77734375" defaultRowHeight="13.8" x14ac:dyDescent="0.25"/>
  <cols>
    <col min="1" max="1" width="6.21875" style="1" customWidth="1"/>
    <col min="2" max="2" width="37.21875" style="1" bestFit="1" customWidth="1"/>
    <col min="3" max="3" width="14.5546875" style="1" bestFit="1" customWidth="1"/>
    <col min="4" max="4" width="15.21875" style="1" customWidth="1"/>
    <col min="5" max="6" width="14.5546875" style="1" bestFit="1" customWidth="1"/>
    <col min="7" max="7" width="15" style="1" bestFit="1" customWidth="1"/>
    <col min="8" max="8" width="3" style="1" customWidth="1"/>
    <col min="9" max="13" width="8" style="1" customWidth="1"/>
    <col min="14" max="14" width="2.77734375" style="1" customWidth="1"/>
    <col min="15" max="19" width="8.44140625" style="1" customWidth="1"/>
    <col min="20" max="20" width="2.21875" style="1" customWidth="1"/>
    <col min="21" max="25" width="9" style="1" bestFit="1" customWidth="1"/>
    <col min="26" max="16384" width="8.77734375" style="1"/>
  </cols>
  <sheetData>
    <row r="1" spans="2:25" ht="14.4" thickBot="1" x14ac:dyDescent="0.3"/>
    <row r="2" spans="2:25" x14ac:dyDescent="0.25">
      <c r="B2" s="2"/>
      <c r="C2" s="56" t="s">
        <v>0</v>
      </c>
      <c r="D2" s="57"/>
      <c r="E2" s="57"/>
      <c r="F2" s="57"/>
      <c r="G2" s="58"/>
      <c r="I2" s="59" t="s">
        <v>1</v>
      </c>
      <c r="J2" s="60"/>
      <c r="K2" s="60"/>
      <c r="L2" s="60"/>
      <c r="M2" s="61"/>
      <c r="O2" s="59" t="s">
        <v>2</v>
      </c>
      <c r="P2" s="60"/>
      <c r="Q2" s="60"/>
      <c r="R2" s="60"/>
      <c r="S2" s="61"/>
      <c r="U2" s="59" t="s">
        <v>3</v>
      </c>
      <c r="V2" s="60"/>
      <c r="W2" s="60"/>
      <c r="X2" s="60"/>
      <c r="Y2" s="61"/>
    </row>
    <row r="3" spans="2:25" ht="14.4" thickBot="1" x14ac:dyDescent="0.3">
      <c r="B3" s="3" t="s">
        <v>4</v>
      </c>
      <c r="C3" s="4">
        <v>2027</v>
      </c>
      <c r="D3" s="5">
        <v>2028</v>
      </c>
      <c r="E3" s="5">
        <v>2029</v>
      </c>
      <c r="F3" s="5">
        <v>2030</v>
      </c>
      <c r="G3" s="6">
        <v>2031</v>
      </c>
      <c r="I3" s="4">
        <f>C3</f>
        <v>2027</v>
      </c>
      <c r="J3" s="5">
        <f t="shared" ref="J3:Y3" si="0">D3</f>
        <v>2028</v>
      </c>
      <c r="K3" s="5">
        <f t="shared" si="0"/>
        <v>2029</v>
      </c>
      <c r="L3" s="5">
        <f t="shared" si="0"/>
        <v>2030</v>
      </c>
      <c r="M3" s="6">
        <f t="shared" si="0"/>
        <v>2031</v>
      </c>
      <c r="N3" s="7"/>
      <c r="O3" s="4">
        <f t="shared" si="0"/>
        <v>2027</v>
      </c>
      <c r="P3" s="5">
        <f t="shared" si="0"/>
        <v>2028</v>
      </c>
      <c r="Q3" s="5">
        <f t="shared" si="0"/>
        <v>2029</v>
      </c>
      <c r="R3" s="5">
        <f t="shared" si="0"/>
        <v>2030</v>
      </c>
      <c r="S3" s="6">
        <f t="shared" si="0"/>
        <v>2031</v>
      </c>
      <c r="T3" s="7"/>
      <c r="U3" s="4">
        <f t="shared" si="0"/>
        <v>2027</v>
      </c>
      <c r="V3" s="5">
        <f t="shared" si="0"/>
        <v>2028</v>
      </c>
      <c r="W3" s="5">
        <f t="shared" si="0"/>
        <v>2029</v>
      </c>
      <c r="X3" s="5">
        <f t="shared" si="0"/>
        <v>2030</v>
      </c>
      <c r="Y3" s="6">
        <f t="shared" si="0"/>
        <v>2031</v>
      </c>
    </row>
    <row r="4" spans="2:25" x14ac:dyDescent="0.25">
      <c r="B4" s="8" t="s">
        <v>5</v>
      </c>
      <c r="C4" s="9"/>
      <c r="D4" s="10"/>
      <c r="E4" s="10"/>
      <c r="F4" s="10"/>
      <c r="G4" s="11"/>
      <c r="I4" s="12"/>
      <c r="J4" s="13"/>
      <c r="K4" s="13"/>
      <c r="L4" s="13"/>
      <c r="M4" s="14"/>
      <c r="N4" s="7"/>
      <c r="O4" s="12"/>
      <c r="P4" s="13"/>
      <c r="Q4" s="13"/>
      <c r="R4" s="13"/>
      <c r="S4" s="14"/>
      <c r="T4" s="7"/>
      <c r="U4" s="12"/>
      <c r="V4" s="13"/>
      <c r="W4" s="13"/>
      <c r="X4" s="13"/>
      <c r="Y4" s="14"/>
    </row>
    <row r="5" spans="2:25" x14ac:dyDescent="0.25">
      <c r="B5" s="15" t="s">
        <v>6</v>
      </c>
      <c r="C5" s="16">
        <v>6937978.0488431221</v>
      </c>
      <c r="D5" s="17">
        <v>7766810.3627883159</v>
      </c>
      <c r="E5" s="17">
        <v>7753243.1957542803</v>
      </c>
      <c r="F5" s="17">
        <v>7761062.1164623899</v>
      </c>
      <c r="G5" s="18">
        <v>7672713.8489666879</v>
      </c>
      <c r="I5" s="19">
        <v>0.02</v>
      </c>
      <c r="J5" s="20">
        <v>0.02</v>
      </c>
      <c r="K5" s="20">
        <v>0.02</v>
      </c>
      <c r="L5" s="20">
        <v>0.02</v>
      </c>
      <c r="M5" s="21">
        <v>0.02</v>
      </c>
      <c r="O5" s="19">
        <f t="shared" ref="O5:S8" si="1">C5/C$24</f>
        <v>3.9607633482656654E-2</v>
      </c>
      <c r="P5" s="20">
        <f t="shared" si="1"/>
        <v>5.0863399305070965E-2</v>
      </c>
      <c r="Q5" s="20">
        <f t="shared" si="1"/>
        <v>4.7886509037537099E-2</v>
      </c>
      <c r="R5" s="20">
        <f t="shared" si="1"/>
        <v>4.7825535911393838E-2</v>
      </c>
      <c r="S5" s="21">
        <f t="shared" si="1"/>
        <v>3.8289145081963426E-2</v>
      </c>
      <c r="T5" s="22"/>
      <c r="U5" s="46">
        <f>I5*O5</f>
        <v>7.9215266965313314E-4</v>
      </c>
      <c r="V5" s="47">
        <f>J5*P5</f>
        <v>1.0172679861014194E-3</v>
      </c>
      <c r="W5" s="47">
        <f>K5*Q5</f>
        <v>9.5773018075074202E-4</v>
      </c>
      <c r="X5" s="47">
        <f>L5*R5</f>
        <v>9.5651071822787674E-4</v>
      </c>
      <c r="Y5" s="48">
        <f>M5*S5</f>
        <v>7.6578290163926857E-4</v>
      </c>
    </row>
    <row r="6" spans="2:25" x14ac:dyDescent="0.25">
      <c r="B6" s="15" t="s">
        <v>7</v>
      </c>
      <c r="C6" s="16">
        <v>15686614.40816463</v>
      </c>
      <c r="D6" s="17">
        <v>16263736.715461627</v>
      </c>
      <c r="E6" s="17">
        <v>16818622.479965076</v>
      </c>
      <c r="F6" s="17">
        <v>17514820.108465604</v>
      </c>
      <c r="G6" s="18">
        <v>17824549.408382613</v>
      </c>
      <c r="I6" s="19">
        <v>0.02</v>
      </c>
      <c r="J6" s="20">
        <v>0.02</v>
      </c>
      <c r="K6" s="20">
        <v>0.02</v>
      </c>
      <c r="L6" s="20">
        <v>0.02</v>
      </c>
      <c r="M6" s="21">
        <v>0.02</v>
      </c>
      <c r="O6" s="19">
        <f t="shared" si="1"/>
        <v>8.9551980373582529E-2</v>
      </c>
      <c r="P6" s="20">
        <f t="shared" si="1"/>
        <v>0.10650819269573225</v>
      </c>
      <c r="Q6" s="20">
        <f t="shared" si="1"/>
        <v>0.1038771901063036</v>
      </c>
      <c r="R6" s="20">
        <f t="shared" si="1"/>
        <v>0.10793054423597899</v>
      </c>
      <c r="S6" s="21">
        <f t="shared" si="1"/>
        <v>8.8949851610861275E-2</v>
      </c>
      <c r="T6" s="22"/>
      <c r="U6" s="46">
        <f>I6*O6</f>
        <v>1.7910396074716506E-3</v>
      </c>
      <c r="V6" s="47">
        <f t="shared" ref="V6:Y17" si="2">J6*P6</f>
        <v>2.1301638539146452E-3</v>
      </c>
      <c r="W6" s="47">
        <f t="shared" si="2"/>
        <v>2.077543802126072E-3</v>
      </c>
      <c r="X6" s="47">
        <f t="shared" si="2"/>
        <v>2.1586108847195798E-3</v>
      </c>
      <c r="Y6" s="48">
        <f t="shared" si="2"/>
        <v>1.7789970322172255E-3</v>
      </c>
    </row>
    <row r="7" spans="2:25" x14ac:dyDescent="0.25">
      <c r="B7" s="15" t="s">
        <v>8</v>
      </c>
      <c r="C7" s="16">
        <v>70112804.412945226</v>
      </c>
      <c r="D7" s="17">
        <v>34803494.479532056</v>
      </c>
      <c r="E7" s="17">
        <v>24771814.412624594</v>
      </c>
      <c r="F7" s="17">
        <v>28962645.119956899</v>
      </c>
      <c r="G7" s="18">
        <v>32297012.545409717</v>
      </c>
      <c r="I7" s="19">
        <v>0.02</v>
      </c>
      <c r="J7" s="20">
        <v>0.02</v>
      </c>
      <c r="K7" s="20">
        <v>0.02</v>
      </c>
      <c r="L7" s="20">
        <v>0.02</v>
      </c>
      <c r="M7" s="21">
        <v>0.02</v>
      </c>
      <c r="O7" s="19">
        <f t="shared" si="1"/>
        <v>0.40026103283681902</v>
      </c>
      <c r="P7" s="20">
        <f t="shared" si="1"/>
        <v>0.22792162473872407</v>
      </c>
      <c r="Q7" s="20">
        <f t="shared" si="1"/>
        <v>0.15299864647557151</v>
      </c>
      <c r="R7" s="20">
        <f t="shared" si="1"/>
        <v>0.17847480196496976</v>
      </c>
      <c r="S7" s="21">
        <f t="shared" si="1"/>
        <v>0.16117178659435163</v>
      </c>
      <c r="T7" s="22"/>
      <c r="U7" s="46">
        <f>I7*O7</f>
        <v>8.0052206567363809E-3</v>
      </c>
      <c r="V7" s="47">
        <f t="shared" si="2"/>
        <v>4.5584324947744812E-3</v>
      </c>
      <c r="W7" s="47">
        <f t="shared" si="2"/>
        <v>3.0599729295114303E-3</v>
      </c>
      <c r="X7" s="47">
        <f t="shared" si="2"/>
        <v>3.5694960392993955E-3</v>
      </c>
      <c r="Y7" s="48">
        <f t="shared" si="2"/>
        <v>3.2234357318870329E-3</v>
      </c>
    </row>
    <row r="8" spans="2:25" ht="14.4" thickBot="1" x14ac:dyDescent="0.3">
      <c r="B8" s="23" t="s">
        <v>9</v>
      </c>
      <c r="C8" s="16">
        <v>1691000</v>
      </c>
      <c r="D8" s="17">
        <v>2070000</v>
      </c>
      <c r="E8" s="17">
        <v>7514091.1139399996</v>
      </c>
      <c r="F8" s="17">
        <v>7514091.1139399996</v>
      </c>
      <c r="G8" s="18">
        <v>7514091.1139399996</v>
      </c>
      <c r="I8" s="24">
        <v>0.02</v>
      </c>
      <c r="J8" s="25">
        <v>0.02</v>
      </c>
      <c r="K8" s="25">
        <v>0.02</v>
      </c>
      <c r="L8" s="25">
        <v>0.02</v>
      </c>
      <c r="M8" s="26">
        <v>0.02</v>
      </c>
      <c r="O8" s="24">
        <f t="shared" si="1"/>
        <v>9.6536062448828938E-3</v>
      </c>
      <c r="P8" s="25">
        <f t="shared" si="1"/>
        <v>1.3556045743815272E-2</v>
      </c>
      <c r="Q8" s="25">
        <f t="shared" si="1"/>
        <v>4.6409429312575468E-2</v>
      </c>
      <c r="R8" s="25">
        <f t="shared" si="1"/>
        <v>4.6303641050488974E-2</v>
      </c>
      <c r="S8" s="26">
        <f t="shared" si="1"/>
        <v>3.749757002334806E-2</v>
      </c>
      <c r="T8" s="22"/>
      <c r="U8" s="49">
        <f>I8*O8</f>
        <v>1.9307212489765789E-4</v>
      </c>
      <c r="V8" s="50">
        <f t="shared" si="2"/>
        <v>2.7112091487630543E-4</v>
      </c>
      <c r="W8" s="50">
        <f t="shared" si="2"/>
        <v>9.281885862515094E-4</v>
      </c>
      <c r="X8" s="50">
        <f t="shared" si="2"/>
        <v>9.2607282100977948E-4</v>
      </c>
      <c r="Y8" s="51">
        <f t="shared" si="2"/>
        <v>7.4995140046696124E-4</v>
      </c>
    </row>
    <row r="9" spans="2:25" x14ac:dyDescent="0.25">
      <c r="B9" s="8" t="s">
        <v>10</v>
      </c>
      <c r="C9" s="9"/>
      <c r="D9" s="10"/>
      <c r="E9" s="10"/>
      <c r="F9" s="10"/>
      <c r="G9" s="11"/>
      <c r="I9" s="12"/>
      <c r="J9" s="13"/>
      <c r="K9" s="13"/>
      <c r="L9" s="13"/>
      <c r="M9" s="14"/>
      <c r="O9" s="12"/>
      <c r="P9" s="13"/>
      <c r="Q9" s="13"/>
      <c r="R9" s="13"/>
      <c r="S9" s="14"/>
      <c r="T9" s="22"/>
      <c r="U9" s="52"/>
      <c r="V9" s="53"/>
      <c r="W9" s="53"/>
      <c r="X9" s="53"/>
      <c r="Y9" s="54"/>
    </row>
    <row r="10" spans="2:25" x14ac:dyDescent="0.25">
      <c r="B10" s="15" t="s">
        <v>11</v>
      </c>
      <c r="C10" s="16">
        <v>17468096</v>
      </c>
      <c r="D10" s="17">
        <v>23648822</v>
      </c>
      <c r="E10" s="17">
        <v>18744338</v>
      </c>
      <c r="F10" s="17">
        <v>21602658</v>
      </c>
      <c r="G10" s="18">
        <v>16955086</v>
      </c>
      <c r="I10" s="19">
        <v>7.452721183456873E-2</v>
      </c>
      <c r="J10" s="20">
        <v>7.5108580440728281E-2</v>
      </c>
      <c r="K10" s="20">
        <v>7.5689831583630796E-2</v>
      </c>
      <c r="L10" s="20">
        <v>7.6270337230315247E-2</v>
      </c>
      <c r="M10" s="21">
        <v>7.6849472566544105E-2</v>
      </c>
      <c r="O10" s="19">
        <f t="shared" ref="O10:S13" si="3">C10/C$24</f>
        <v>9.9722129291433412E-2</v>
      </c>
      <c r="P10" s="20">
        <f t="shared" si="3"/>
        <v>0.15487174532335507</v>
      </c>
      <c r="Q10" s="20">
        <f t="shared" si="3"/>
        <v>0.1157710248959018</v>
      </c>
      <c r="R10" s="20">
        <f t="shared" si="3"/>
        <v>0.13312078687903722</v>
      </c>
      <c r="S10" s="21">
        <f t="shared" si="3"/>
        <v>8.4610968232393613E-2</v>
      </c>
      <c r="T10" s="22"/>
      <c r="U10" s="46">
        <f>I10*O10</f>
        <v>7.432012254296909E-3</v>
      </c>
      <c r="V10" s="47">
        <f>J10*P10</f>
        <v>1.1632196941615198E-2</v>
      </c>
      <c r="W10" s="47">
        <f>K10*Q10</f>
        <v>8.7626893766351351E-3</v>
      </c>
      <c r="X10" s="47">
        <f>L10*R10</f>
        <v>1.0153167307629093E-2</v>
      </c>
      <c r="Y10" s="48">
        <f>M10*S10</f>
        <v>6.5023082820040677E-3</v>
      </c>
    </row>
    <row r="11" spans="2:25" x14ac:dyDescent="0.25">
      <c r="B11" s="15" t="s">
        <v>12</v>
      </c>
      <c r="C11" s="16">
        <v>630000</v>
      </c>
      <c r="D11" s="17">
        <v>8308467.8528639292</v>
      </c>
      <c r="E11" s="17">
        <v>14106044.698045501</v>
      </c>
      <c r="F11" s="17">
        <v>20382384.645613067</v>
      </c>
      <c r="G11" s="18">
        <v>27251093.476192284</v>
      </c>
      <c r="I11" s="19">
        <v>7.0000000000000007E-2</v>
      </c>
      <c r="J11" s="20">
        <v>7.0000000000000007E-2</v>
      </c>
      <c r="K11" s="20">
        <v>7.0000000000000007E-2</v>
      </c>
      <c r="L11" s="20">
        <v>7.0000000000000007E-2</v>
      </c>
      <c r="M11" s="21">
        <v>7.0000000000000007E-2</v>
      </c>
      <c r="O11" s="19">
        <f t="shared" si="3"/>
        <v>3.5965534797612201E-3</v>
      </c>
      <c r="P11" s="20">
        <f t="shared" si="3"/>
        <v>5.4410613659150765E-2</v>
      </c>
      <c r="Q11" s="20">
        <f t="shared" si="3"/>
        <v>8.7123442392050832E-2</v>
      </c>
      <c r="R11" s="20">
        <f t="shared" si="3"/>
        <v>0.12560116826805376</v>
      </c>
      <c r="S11" s="21">
        <f t="shared" si="3"/>
        <v>0.1359911358994047</v>
      </c>
      <c r="T11" s="22"/>
      <c r="U11" s="46">
        <f>I11*O11</f>
        <v>2.5175874358328542E-4</v>
      </c>
      <c r="V11" s="47">
        <f t="shared" si="2"/>
        <v>3.8087429561405538E-3</v>
      </c>
      <c r="W11" s="47">
        <f t="shared" si="2"/>
        <v>6.0986409674435591E-3</v>
      </c>
      <c r="X11" s="47">
        <f t="shared" si="2"/>
        <v>8.7920817787637637E-3</v>
      </c>
      <c r="Y11" s="48">
        <f t="shared" si="2"/>
        <v>9.51937951295833E-3</v>
      </c>
    </row>
    <row r="12" spans="2:25" x14ac:dyDescent="0.25">
      <c r="B12" s="15" t="s">
        <v>13</v>
      </c>
      <c r="C12" s="16">
        <v>2260860</v>
      </c>
      <c r="D12" s="17">
        <v>8889320</v>
      </c>
      <c r="E12" s="17">
        <v>10878498</v>
      </c>
      <c r="F12" s="17">
        <v>12205471</v>
      </c>
      <c r="G12" s="18">
        <v>12412990.359999999</v>
      </c>
      <c r="I12" s="19">
        <v>7.0000000000000007E-2</v>
      </c>
      <c r="J12" s="20">
        <v>7.0000000000000007E-2</v>
      </c>
      <c r="K12" s="20">
        <v>7.0000000000000007E-2</v>
      </c>
      <c r="L12" s="20">
        <v>7.0000000000000007E-2</v>
      </c>
      <c r="M12" s="21">
        <v>7.0000000000000007E-2</v>
      </c>
      <c r="O12" s="19">
        <f t="shared" si="3"/>
        <v>1.2906831587703099E-2</v>
      </c>
      <c r="P12" s="20">
        <f t="shared" si="3"/>
        <v>5.8214506546575832E-2</v>
      </c>
      <c r="Q12" s="20">
        <f t="shared" si="3"/>
        <v>6.7189081993080685E-2</v>
      </c>
      <c r="R12" s="20">
        <f t="shared" si="3"/>
        <v>7.5213054974497554E-2</v>
      </c>
      <c r="S12" s="21">
        <f t="shared" si="3"/>
        <v>6.1944547672537195E-2</v>
      </c>
      <c r="T12" s="22"/>
      <c r="U12" s="46">
        <f>I12*O12</f>
        <v>9.0347821113921699E-4</v>
      </c>
      <c r="V12" s="47">
        <f>J12*P12</f>
        <v>4.0750154582603086E-3</v>
      </c>
      <c r="W12" s="47">
        <f>K12*Q12</f>
        <v>4.7032357395156484E-3</v>
      </c>
      <c r="X12" s="47">
        <f>L12*R12</f>
        <v>5.2649138482148295E-3</v>
      </c>
      <c r="Y12" s="48">
        <f>M12*S12</f>
        <v>4.3361183370776045E-3</v>
      </c>
    </row>
    <row r="13" spans="2:25" ht="14.4" thickBot="1" x14ac:dyDescent="0.3">
      <c r="B13" s="23" t="s">
        <v>14</v>
      </c>
      <c r="C13" s="16">
        <v>7393839</v>
      </c>
      <c r="D13" s="17">
        <v>6112909</v>
      </c>
      <c r="E13" s="17">
        <v>4711939</v>
      </c>
      <c r="F13" s="17">
        <v>4247536</v>
      </c>
      <c r="G13" s="18">
        <v>3784913</v>
      </c>
      <c r="I13" s="24">
        <v>0.02</v>
      </c>
      <c r="J13" s="25">
        <v>0.02</v>
      </c>
      <c r="K13" s="25">
        <v>0.02</v>
      </c>
      <c r="L13" s="25">
        <v>0.02</v>
      </c>
      <c r="M13" s="26">
        <v>0.02</v>
      </c>
      <c r="O13" s="24">
        <f t="shared" si="3"/>
        <v>4.2210059340070195E-2</v>
      </c>
      <c r="P13" s="25">
        <f t="shared" si="3"/>
        <v>4.0032306295545932E-2</v>
      </c>
      <c r="Q13" s="25">
        <f t="shared" si="3"/>
        <v>2.910244188282193E-2</v>
      </c>
      <c r="R13" s="25">
        <f t="shared" si="3"/>
        <v>2.6174340889766355E-2</v>
      </c>
      <c r="S13" s="26">
        <f t="shared" si="3"/>
        <v>1.8887851916845104E-2</v>
      </c>
      <c r="T13" s="22"/>
      <c r="U13" s="49">
        <f>I13*O13</f>
        <v>8.4420118680140393E-4</v>
      </c>
      <c r="V13" s="50">
        <f t="shared" si="2"/>
        <v>8.0064612591091865E-4</v>
      </c>
      <c r="W13" s="50">
        <f t="shared" si="2"/>
        <v>5.8204883765643862E-4</v>
      </c>
      <c r="X13" s="50">
        <f t="shared" si="2"/>
        <v>5.234868177953271E-4</v>
      </c>
      <c r="Y13" s="51">
        <f t="shared" si="2"/>
        <v>3.7775703833690206E-4</v>
      </c>
    </row>
    <row r="14" spans="2:25" x14ac:dyDescent="0.25">
      <c r="B14" s="8" t="s">
        <v>15</v>
      </c>
      <c r="C14" s="9"/>
      <c r="D14" s="10"/>
      <c r="E14" s="10"/>
      <c r="F14" s="10"/>
      <c r="G14" s="11"/>
      <c r="I14" s="12"/>
      <c r="J14" s="13"/>
      <c r="K14" s="13"/>
      <c r="L14" s="13"/>
      <c r="M14" s="14"/>
      <c r="O14" s="12"/>
      <c r="P14" s="13"/>
      <c r="Q14" s="13"/>
      <c r="R14" s="13"/>
      <c r="S14" s="14"/>
      <c r="T14" s="22"/>
      <c r="U14" s="52"/>
      <c r="V14" s="53"/>
      <c r="W14" s="53"/>
      <c r="X14" s="53"/>
      <c r="Y14" s="54"/>
    </row>
    <row r="15" spans="2:25" x14ac:dyDescent="0.25">
      <c r="B15" s="15" t="s">
        <v>16</v>
      </c>
      <c r="C15" s="16">
        <v>31947219.85846217</v>
      </c>
      <c r="D15" s="17">
        <v>18690669.293767467</v>
      </c>
      <c r="E15" s="17">
        <v>27369096.428278338</v>
      </c>
      <c r="F15" s="17">
        <v>19161114.677663133</v>
      </c>
      <c r="G15" s="18">
        <v>35213204.865683325</v>
      </c>
      <c r="I15" s="19">
        <v>7.452721183456873E-2</v>
      </c>
      <c r="J15" s="20">
        <v>7.5108580440728281E-2</v>
      </c>
      <c r="K15" s="20">
        <v>7.5689831583630796E-2</v>
      </c>
      <c r="L15" s="20">
        <v>7.6270337230315247E-2</v>
      </c>
      <c r="M15" s="21">
        <v>7.6849472566544105E-2</v>
      </c>
      <c r="O15" s="19">
        <f t="shared" ref="O15:S16" si="4">C15/C$24</f>
        <v>0.18238076944547441</v>
      </c>
      <c r="P15" s="20">
        <f t="shared" si="4"/>
        <v>0.12240172363711849</v>
      </c>
      <c r="Q15" s="20">
        <f t="shared" si="4"/>
        <v>0.16904029067212448</v>
      </c>
      <c r="R15" s="20">
        <f t="shared" si="4"/>
        <v>0.11807540828401698</v>
      </c>
      <c r="S15" s="21">
        <f t="shared" si="4"/>
        <v>0.17572446157165464</v>
      </c>
      <c r="T15" s="22"/>
      <c r="U15" s="46">
        <f>I15*O15</f>
        <v>1.3592330239014511E-2</v>
      </c>
      <c r="V15" s="47">
        <f t="shared" si="2"/>
        <v>9.1934197058823053E-3</v>
      </c>
      <c r="W15" s="47">
        <f t="shared" si="2"/>
        <v>1.2794631131821098E-2</v>
      </c>
      <c r="X15" s="47">
        <f t="shared" si="2"/>
        <v>9.0056512084291333E-3</v>
      </c>
      <c r="Y15" s="48">
        <f t="shared" si="2"/>
        <v>1.3504332188821607E-2</v>
      </c>
    </row>
    <row r="16" spans="2:25" x14ac:dyDescent="0.25">
      <c r="B16" s="15" t="s">
        <v>17</v>
      </c>
      <c r="C16" s="16">
        <v>7672249.9999999991</v>
      </c>
      <c r="D16" s="17">
        <v>9202507.5</v>
      </c>
      <c r="E16" s="17">
        <v>7690173.7500000019</v>
      </c>
      <c r="F16" s="17">
        <v>7453129.3125</v>
      </c>
      <c r="G16" s="18">
        <v>25378801.485937502</v>
      </c>
      <c r="I16" s="19">
        <v>7.0000000000000007E-2</v>
      </c>
      <c r="J16" s="20">
        <v>7.0000000000000007E-2</v>
      </c>
      <c r="K16" s="20">
        <v>7.0000000000000007E-2</v>
      </c>
      <c r="L16" s="20">
        <v>7.0000000000000007E-2</v>
      </c>
      <c r="M16" s="21">
        <v>7.0000000000000007E-2</v>
      </c>
      <c r="O16" s="19">
        <f t="shared" si="4"/>
        <v>4.3799456246187335E-2</v>
      </c>
      <c r="P16" s="20">
        <f t="shared" si="4"/>
        <v>6.026551334676479E-2</v>
      </c>
      <c r="Q16" s="20">
        <f t="shared" si="4"/>
        <v>4.7496971974420266E-2</v>
      </c>
      <c r="R16" s="20">
        <f t="shared" si="4"/>
        <v>4.5927979732457817E-2</v>
      </c>
      <c r="S16" s="21">
        <f t="shared" si="4"/>
        <v>0.12664783689701614</v>
      </c>
      <c r="T16" s="22"/>
      <c r="U16" s="46">
        <f>I16*O16</f>
        <v>3.0659619372331139E-3</v>
      </c>
      <c r="V16" s="47">
        <f>J16*P16</f>
        <v>4.2185859342735357E-3</v>
      </c>
      <c r="W16" s="47">
        <f>K16*Q16</f>
        <v>3.3247880382094191E-3</v>
      </c>
      <c r="X16" s="47">
        <f>L16*R16</f>
        <v>3.2149585812720474E-3</v>
      </c>
      <c r="Y16" s="48">
        <f>M16*S16</f>
        <v>8.8653485827911299E-3</v>
      </c>
    </row>
    <row r="17" spans="2:25" ht="14.4" thickBot="1" x14ac:dyDescent="0.3">
      <c r="B17" s="23" t="s">
        <v>18</v>
      </c>
      <c r="C17" s="16" t="s">
        <v>19</v>
      </c>
      <c r="D17" s="17">
        <v>7000000</v>
      </c>
      <c r="E17" s="17">
        <v>6000000</v>
      </c>
      <c r="F17" s="17">
        <v>4000000</v>
      </c>
      <c r="G17" s="18">
        <v>3000000</v>
      </c>
      <c r="I17" s="24">
        <v>7.0000000000000007E-2</v>
      </c>
      <c r="J17" s="25">
        <v>7.0000000000000007E-2</v>
      </c>
      <c r="K17" s="25">
        <v>7.0000000000000007E-2</v>
      </c>
      <c r="L17" s="25">
        <v>7.0000000000000007E-2</v>
      </c>
      <c r="M17" s="26">
        <v>7.0000000000000007E-2</v>
      </c>
      <c r="O17" s="24"/>
      <c r="P17" s="25">
        <f>D17/D$24</f>
        <v>4.5841700582950194E-2</v>
      </c>
      <c r="Q17" s="25">
        <f>E17/E$24</f>
        <v>3.7057918469855317E-2</v>
      </c>
      <c r="R17" s="25">
        <f>F17/F$24</f>
        <v>2.4648964378186651E-2</v>
      </c>
      <c r="S17" s="26">
        <f>G17/G$24</f>
        <v>1.497090045412809E-2</v>
      </c>
      <c r="T17" s="22"/>
      <c r="U17" s="49">
        <f t="shared" ref="U17:Y22" si="5">I17*O17</f>
        <v>0</v>
      </c>
      <c r="V17" s="50">
        <f t="shared" si="2"/>
        <v>3.2089190408065137E-3</v>
      </c>
      <c r="W17" s="50">
        <f t="shared" si="2"/>
        <v>2.5940542928898722E-3</v>
      </c>
      <c r="X17" s="50">
        <f t="shared" si="2"/>
        <v>1.7254275064730658E-3</v>
      </c>
      <c r="Y17" s="51">
        <f t="shared" si="2"/>
        <v>1.0479630317889665E-3</v>
      </c>
    </row>
    <row r="18" spans="2:25" x14ac:dyDescent="0.25">
      <c r="B18" s="8" t="s">
        <v>20</v>
      </c>
      <c r="C18" s="9"/>
      <c r="D18" s="10"/>
      <c r="E18" s="10"/>
      <c r="F18" s="10"/>
      <c r="G18" s="11"/>
      <c r="I18" s="12"/>
      <c r="J18" s="13"/>
      <c r="K18" s="13"/>
      <c r="L18" s="13"/>
      <c r="M18" s="14"/>
      <c r="O18" s="12"/>
      <c r="P18" s="13"/>
      <c r="Q18" s="13"/>
      <c r="R18" s="13"/>
      <c r="S18" s="14"/>
      <c r="T18" s="22"/>
      <c r="U18" s="52"/>
      <c r="V18" s="53"/>
      <c r="W18" s="53"/>
      <c r="X18" s="53"/>
      <c r="Y18" s="54"/>
    </row>
    <row r="19" spans="2:25" x14ac:dyDescent="0.25">
      <c r="B19" s="15" t="s">
        <v>21</v>
      </c>
      <c r="C19" s="16">
        <v>4974230</v>
      </c>
      <c r="D19" s="17">
        <v>1827000</v>
      </c>
      <c r="E19" s="17">
        <v>4816863</v>
      </c>
      <c r="F19" s="17">
        <v>1205000</v>
      </c>
      <c r="G19" s="18">
        <v>652500</v>
      </c>
      <c r="I19" s="19">
        <v>0.04</v>
      </c>
      <c r="J19" s="20">
        <v>0.04</v>
      </c>
      <c r="K19" s="20">
        <v>0.04</v>
      </c>
      <c r="L19" s="20">
        <v>0.04</v>
      </c>
      <c r="M19" s="21">
        <v>0.04</v>
      </c>
      <c r="O19" s="19">
        <f t="shared" ref="O19:S24" si="6">C19/C$24</f>
        <v>2.8396959072432785E-2</v>
      </c>
      <c r="P19" s="20">
        <f t="shared" si="6"/>
        <v>1.1964683852150002E-2</v>
      </c>
      <c r="Q19" s="20">
        <f t="shared" si="6"/>
        <v>2.9750486055743781E-2</v>
      </c>
      <c r="R19" s="20">
        <f t="shared" si="6"/>
        <v>7.4255005189287288E-3</v>
      </c>
      <c r="S19" s="21">
        <f t="shared" si="6"/>
        <v>3.2561708487728594E-3</v>
      </c>
      <c r="T19" s="22"/>
      <c r="U19" s="46">
        <f t="shared" si="5"/>
        <v>1.1358783628973115E-3</v>
      </c>
      <c r="V19" s="47">
        <f t="shared" si="5"/>
        <v>4.7858735408600009E-4</v>
      </c>
      <c r="W19" s="47">
        <f t="shared" si="5"/>
        <v>1.1900194422297514E-3</v>
      </c>
      <c r="X19" s="47">
        <f t="shared" si="5"/>
        <v>2.9702002075714915E-4</v>
      </c>
      <c r="Y19" s="48">
        <f t="shared" si="5"/>
        <v>1.3024683395091439E-4</v>
      </c>
    </row>
    <row r="20" spans="2:25" x14ac:dyDescent="0.25">
      <c r="B20" s="15" t="s">
        <v>22</v>
      </c>
      <c r="C20" s="16">
        <v>3890000</v>
      </c>
      <c r="D20" s="17">
        <v>3240000</v>
      </c>
      <c r="E20" s="17">
        <v>4370000</v>
      </c>
      <c r="F20" s="17">
        <v>2735000</v>
      </c>
      <c r="G20" s="18">
        <v>2635000</v>
      </c>
      <c r="I20" s="19">
        <v>0.02</v>
      </c>
      <c r="J20" s="20">
        <v>0.02</v>
      </c>
      <c r="K20" s="20">
        <v>0.02</v>
      </c>
      <c r="L20" s="20">
        <v>0.02</v>
      </c>
      <c r="M20" s="21">
        <v>0.02</v>
      </c>
      <c r="O20" s="19">
        <f t="shared" si="6"/>
        <v>2.2207290533763725E-2</v>
      </c>
      <c r="P20" s="20">
        <f t="shared" si="6"/>
        <v>2.1218158555536947E-2</v>
      </c>
      <c r="Q20" s="20">
        <f t="shared" si="6"/>
        <v>2.6990517285544621E-2</v>
      </c>
      <c r="R20" s="20">
        <f t="shared" si="6"/>
        <v>1.6853729393585124E-2</v>
      </c>
      <c r="S20" s="21">
        <f t="shared" si="6"/>
        <v>1.3149440898875838E-2</v>
      </c>
      <c r="T20" s="22"/>
      <c r="U20" s="46">
        <f t="shared" si="5"/>
        <v>4.4414581067527453E-4</v>
      </c>
      <c r="V20" s="47">
        <f t="shared" si="5"/>
        <v>4.2436317111073894E-4</v>
      </c>
      <c r="W20" s="47">
        <f t="shared" si="5"/>
        <v>5.3981034571089247E-4</v>
      </c>
      <c r="X20" s="47">
        <f t="shared" si="5"/>
        <v>3.3707458787170247E-4</v>
      </c>
      <c r="Y20" s="48">
        <f t="shared" si="5"/>
        <v>2.629888179775168E-4</v>
      </c>
    </row>
    <row r="21" spans="2:25" x14ac:dyDescent="0.25">
      <c r="B21" s="15" t="s">
        <v>23</v>
      </c>
      <c r="C21" s="16">
        <v>2587000</v>
      </c>
      <c r="D21" s="17">
        <v>2039250</v>
      </c>
      <c r="E21" s="17">
        <v>1840750</v>
      </c>
      <c r="F21" s="17">
        <v>1885750</v>
      </c>
      <c r="G21" s="18">
        <v>1353750</v>
      </c>
      <c r="I21" s="19">
        <v>0.02</v>
      </c>
      <c r="J21" s="20">
        <v>0.02</v>
      </c>
      <c r="K21" s="20">
        <v>0.02</v>
      </c>
      <c r="L21" s="20">
        <v>0.02</v>
      </c>
      <c r="M21" s="21">
        <v>0.02</v>
      </c>
      <c r="O21" s="19">
        <f t="shared" si="6"/>
        <v>1.4768704527209964E-2</v>
      </c>
      <c r="P21" s="20">
        <f t="shared" si="6"/>
        <v>1.3354669701968741E-2</v>
      </c>
      <c r="Q21" s="20">
        <f t="shared" si="6"/>
        <v>1.1369060570564362E-2</v>
      </c>
      <c r="R21" s="20">
        <f t="shared" si="6"/>
        <v>1.1620446144041369E-2</v>
      </c>
      <c r="S21" s="21">
        <f t="shared" si="6"/>
        <v>6.7556188299253009E-3</v>
      </c>
      <c r="T21" s="22"/>
      <c r="U21" s="46">
        <f>I21*O21</f>
        <v>2.953740905441993E-4</v>
      </c>
      <c r="V21" s="47">
        <f>J21*P21</f>
        <v>2.6709339403937485E-4</v>
      </c>
      <c r="W21" s="47">
        <f>K21*Q21</f>
        <v>2.2738121141128724E-4</v>
      </c>
      <c r="X21" s="47">
        <f>L21*R21</f>
        <v>2.3240892288082737E-4</v>
      </c>
      <c r="Y21" s="48">
        <f>M21*S21</f>
        <v>1.3511237659850602E-4</v>
      </c>
    </row>
    <row r="22" spans="2:25" x14ac:dyDescent="0.25">
      <c r="B22" s="15" t="s">
        <v>24</v>
      </c>
      <c r="C22" s="16">
        <v>1103308</v>
      </c>
      <c r="D22" s="17">
        <v>1211409</v>
      </c>
      <c r="E22" s="17">
        <v>1273242</v>
      </c>
      <c r="F22" s="17">
        <v>772961</v>
      </c>
      <c r="G22" s="18">
        <v>755542</v>
      </c>
      <c r="I22" s="19">
        <v>0.02</v>
      </c>
      <c r="J22" s="20">
        <v>0.02</v>
      </c>
      <c r="K22" s="20">
        <v>0.02</v>
      </c>
      <c r="L22" s="20">
        <v>0.02</v>
      </c>
      <c r="M22" s="21">
        <v>0.02</v>
      </c>
      <c r="O22" s="19">
        <f t="shared" si="6"/>
        <v>6.2985813121403051E-3</v>
      </c>
      <c r="P22" s="20">
        <f t="shared" si="6"/>
        <v>7.9332926659273027E-3</v>
      </c>
      <c r="Q22" s="20">
        <f t="shared" si="6"/>
        <v>7.8639497047325868E-3</v>
      </c>
      <c r="R22" s="20">
        <f t="shared" si="6"/>
        <v>4.7631720386818828E-3</v>
      </c>
      <c r="S22" s="21">
        <f t="shared" si="6"/>
        <v>3.7703813569709486E-3</v>
      </c>
      <c r="T22" s="22"/>
      <c r="U22" s="46">
        <f t="shared" si="5"/>
        <v>1.259716262428061E-4</v>
      </c>
      <c r="V22" s="47">
        <f t="shared" si="5"/>
        <v>1.5866585331854606E-4</v>
      </c>
      <c r="W22" s="47">
        <f t="shared" si="5"/>
        <v>1.5727899409465174E-4</v>
      </c>
      <c r="X22" s="47">
        <f t="shared" si="5"/>
        <v>9.5263440773637654E-5</v>
      </c>
      <c r="Y22" s="48">
        <f t="shared" si="5"/>
        <v>7.5407627139418974E-5</v>
      </c>
    </row>
    <row r="23" spans="2:25" ht="14.4" thickBot="1" x14ac:dyDescent="0.3">
      <c r="B23" s="27" t="s">
        <v>25</v>
      </c>
      <c r="C23" s="28">
        <v>812500</v>
      </c>
      <c r="D23" s="29">
        <v>1625000</v>
      </c>
      <c r="E23" s="29">
        <v>3250000</v>
      </c>
      <c r="F23" s="29">
        <v>4875000</v>
      </c>
      <c r="G23" s="30">
        <v>5687500</v>
      </c>
      <c r="I23" s="24">
        <v>0.02</v>
      </c>
      <c r="J23" s="25">
        <v>0.02</v>
      </c>
      <c r="K23" s="25">
        <v>0.02</v>
      </c>
      <c r="L23" s="25">
        <v>0.02</v>
      </c>
      <c r="M23" s="26">
        <v>0.02</v>
      </c>
      <c r="O23" s="24">
        <f t="shared" si="6"/>
        <v>4.638412225882526E-3</v>
      </c>
      <c r="P23" s="25">
        <f t="shared" si="6"/>
        <v>1.0641823349613439E-2</v>
      </c>
      <c r="Q23" s="25">
        <f t="shared" si="6"/>
        <v>2.007303917117163E-2</v>
      </c>
      <c r="R23" s="25">
        <f t="shared" si="6"/>
        <v>3.0040925335914979E-2</v>
      </c>
      <c r="S23" s="26">
        <f t="shared" si="6"/>
        <v>2.8382332110951172E-2</v>
      </c>
      <c r="T23" s="22"/>
      <c r="U23" s="49">
        <f>I23*O23</f>
        <v>9.2768244517650516E-5</v>
      </c>
      <c r="V23" s="50">
        <f>J23*P23</f>
        <v>2.1283646699226877E-4</v>
      </c>
      <c r="W23" s="50">
        <f>K23*Q23</f>
        <v>4.0146078342343259E-4</v>
      </c>
      <c r="X23" s="50">
        <f>L23*R23</f>
        <v>6.0081850671829962E-4</v>
      </c>
      <c r="Y23" s="51">
        <f>M23*S23</f>
        <v>5.676466422190234E-4</v>
      </c>
    </row>
    <row r="24" spans="2:25" ht="14.4" thickBot="1" x14ac:dyDescent="0.3">
      <c r="B24" s="31" t="s">
        <v>26</v>
      </c>
      <c r="C24" s="32">
        <f>SUM(C5:C23)</f>
        <v>175167699.72841513</v>
      </c>
      <c r="D24" s="33">
        <f t="shared" ref="D24:G24" si="7">SUM(D5:D23)</f>
        <v>152699396.20441338</v>
      </c>
      <c r="E24" s="33">
        <f t="shared" si="7"/>
        <v>161908716.0786078</v>
      </c>
      <c r="F24" s="33">
        <f t="shared" si="7"/>
        <v>162278623.09460109</v>
      </c>
      <c r="G24" s="34">
        <f t="shared" si="7"/>
        <v>200388748.10451213</v>
      </c>
      <c r="O24" s="35">
        <f t="shared" si="6"/>
        <v>1</v>
      </c>
      <c r="P24" s="36">
        <f t="shared" si="6"/>
        <v>1</v>
      </c>
      <c r="Q24" s="36">
        <f t="shared" si="6"/>
        <v>1</v>
      </c>
      <c r="R24" s="36">
        <f t="shared" si="6"/>
        <v>1</v>
      </c>
      <c r="S24" s="37">
        <f t="shared" si="6"/>
        <v>1</v>
      </c>
      <c r="T24" s="22"/>
      <c r="U24" s="38">
        <f>SUM(U5:U23)</f>
        <v>3.8965365765704502E-2</v>
      </c>
      <c r="V24" s="39">
        <f t="shared" ref="V24:Y24" si="8">SUM(V5:V23)</f>
        <v>4.6456057652103117E-2</v>
      </c>
      <c r="W24" s="39">
        <f t="shared" si="8"/>
        <v>4.8399474659680933E-2</v>
      </c>
      <c r="X24" s="39">
        <f t="shared" si="8"/>
        <v>4.785296299083551E-2</v>
      </c>
      <c r="Y24" s="40">
        <f t="shared" si="8"/>
        <v>5.1842776337874479E-2</v>
      </c>
    </row>
    <row r="25" spans="2:25" x14ac:dyDescent="0.25">
      <c r="U25" s="1" t="s">
        <v>27</v>
      </c>
    </row>
    <row r="26" spans="2:25" x14ac:dyDescent="0.25">
      <c r="C26" s="22"/>
      <c r="D26" s="22"/>
      <c r="E26" s="22"/>
      <c r="F26" s="22"/>
      <c r="G26" s="22"/>
      <c r="I26" s="41"/>
    </row>
    <row r="27" spans="2:25" x14ac:dyDescent="0.25">
      <c r="C27" s="22"/>
      <c r="D27" s="22"/>
      <c r="E27" s="22"/>
      <c r="F27" s="22"/>
      <c r="G27" s="22"/>
    </row>
    <row r="28" spans="2:25" x14ac:dyDescent="0.25">
      <c r="B28" s="7" t="s">
        <v>28</v>
      </c>
      <c r="C28" s="42"/>
      <c r="D28" s="42"/>
      <c r="E28" s="42"/>
      <c r="F28" s="42"/>
      <c r="G28" s="43"/>
    </row>
    <row r="29" spans="2:25" x14ac:dyDescent="0.25">
      <c r="C29" s="42"/>
      <c r="D29" s="42"/>
      <c r="E29" s="42"/>
      <c r="F29" s="42"/>
      <c r="G29" s="42"/>
    </row>
    <row r="30" spans="2:25" x14ac:dyDescent="0.25">
      <c r="B30" s="55" t="s">
        <v>29</v>
      </c>
      <c r="C30" s="44"/>
      <c r="D30" s="44"/>
      <c r="E30" s="44"/>
      <c r="F30" s="44"/>
      <c r="G30" s="44"/>
    </row>
    <row r="31" spans="2:25" x14ac:dyDescent="0.25">
      <c r="B31" s="55" t="s">
        <v>30</v>
      </c>
      <c r="C31" s="44"/>
      <c r="D31" s="44"/>
      <c r="E31" s="44"/>
      <c r="F31" s="44"/>
      <c r="G31" s="44"/>
    </row>
    <row r="32" spans="2:25" x14ac:dyDescent="0.25">
      <c r="B32" s="55" t="s">
        <v>31</v>
      </c>
      <c r="C32" s="44"/>
      <c r="D32" s="45"/>
      <c r="E32" s="44"/>
      <c r="F32" s="44"/>
      <c r="G32" s="41"/>
    </row>
    <row r="33" spans="2:8" x14ac:dyDescent="0.25">
      <c r="B33" s="55" t="s">
        <v>32</v>
      </c>
      <c r="C33" s="42"/>
      <c r="D33" s="42"/>
      <c r="E33" s="42"/>
      <c r="F33" s="42"/>
      <c r="G33" s="42"/>
    </row>
    <row r="34" spans="2:8" x14ac:dyDescent="0.25">
      <c r="C34" s="44"/>
      <c r="D34" s="44"/>
      <c r="E34" s="44"/>
      <c r="F34" s="44"/>
      <c r="G34" s="44"/>
    </row>
    <row r="35" spans="2:8" x14ac:dyDescent="0.25">
      <c r="C35" s="42"/>
      <c r="D35" s="42"/>
      <c r="E35" s="42"/>
      <c r="F35" s="42"/>
      <c r="G35" s="42"/>
    </row>
    <row r="36" spans="2:8" x14ac:dyDescent="0.25">
      <c r="C36" s="42"/>
      <c r="D36" s="42"/>
      <c r="E36" s="42"/>
      <c r="F36" s="42"/>
      <c r="G36" s="42"/>
    </row>
    <row r="37" spans="2:8" x14ac:dyDescent="0.25">
      <c r="C37" s="42"/>
      <c r="D37" s="42"/>
      <c r="E37" s="42"/>
      <c r="F37" s="42"/>
      <c r="G37" s="42"/>
    </row>
    <row r="38" spans="2:8" x14ac:dyDescent="0.25">
      <c r="C38" s="42"/>
      <c r="D38" s="42"/>
      <c r="E38" s="42"/>
      <c r="F38" s="42"/>
      <c r="G38" s="42"/>
    </row>
    <row r="39" spans="2:8" x14ac:dyDescent="0.25">
      <c r="C39" s="42"/>
      <c r="D39" s="42"/>
      <c r="E39" s="42"/>
      <c r="F39" s="42"/>
      <c r="G39" s="42"/>
    </row>
    <row r="40" spans="2:8" x14ac:dyDescent="0.25">
      <c r="C40" s="42"/>
      <c r="D40" s="42"/>
      <c r="E40" s="42"/>
      <c r="F40" s="42"/>
      <c r="G40" s="42"/>
    </row>
    <row r="41" spans="2:8" x14ac:dyDescent="0.25">
      <c r="C41" s="42"/>
      <c r="D41" s="42"/>
      <c r="E41" s="42"/>
      <c r="F41" s="42"/>
      <c r="G41" s="42"/>
    </row>
    <row r="42" spans="2:8" x14ac:dyDescent="0.25">
      <c r="C42" s="42"/>
      <c r="D42" s="42"/>
      <c r="E42" s="42"/>
      <c r="F42" s="42"/>
      <c r="G42" s="42"/>
    </row>
    <row r="43" spans="2:8" x14ac:dyDescent="0.25">
      <c r="C43" s="42"/>
      <c r="D43" s="42"/>
      <c r="E43" s="42"/>
      <c r="F43" s="42"/>
      <c r="G43" s="42"/>
    </row>
    <row r="44" spans="2:8" x14ac:dyDescent="0.25">
      <c r="C44" s="42"/>
      <c r="D44" s="42"/>
      <c r="E44" s="42"/>
      <c r="F44" s="42"/>
      <c r="G44" s="42"/>
    </row>
    <row r="45" spans="2:8" x14ac:dyDescent="0.25">
      <c r="C45" s="42"/>
      <c r="D45" s="42"/>
      <c r="E45" s="42"/>
      <c r="F45" s="42"/>
      <c r="G45" s="42"/>
      <c r="H45" s="42"/>
    </row>
    <row r="46" spans="2:8" x14ac:dyDescent="0.25">
      <c r="C46" s="42"/>
      <c r="D46" s="42"/>
      <c r="E46" s="42"/>
      <c r="F46" s="42"/>
      <c r="G46" s="42"/>
    </row>
  </sheetData>
  <mergeCells count="4">
    <mergeCell ref="C2:G2"/>
    <mergeCell ref="I2:M2"/>
    <mergeCell ref="O2:S2"/>
    <mergeCell ref="U2:Y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167192D49BE74B8E487B64E9012969" ma:contentTypeVersion="46" ma:contentTypeDescription="Create a new document." ma:contentTypeScope="" ma:versionID="2ab638d31771d19a9d2060fda2accbc0">
  <xsd:schema xmlns:xsd="http://www.w3.org/2001/XMLSchema" xmlns:xs="http://www.w3.org/2001/XMLSchema" xmlns:p="http://schemas.microsoft.com/office/2006/metadata/properties" xmlns:ns2="6a95137c-d42e-468e-9f88-48056057fa51" targetNamespace="http://schemas.microsoft.com/office/2006/metadata/properties" ma:root="true" ma:fieldsID="cec26060faadc0b2fed06678648fdcf9" ns2:_="">
    <xsd:import namespace="6a95137c-d42e-468e-9f88-48056057fa51"/>
    <xsd:element name="properties">
      <xsd:complexType>
        <xsd:sequence>
          <xsd:element name="documentManagement">
            <xsd:complexType>
              <xsd:all>
                <xsd:element ref="ns2:IRR_x0020_Label" minOccurs="0"/>
                <xsd:element ref="ns2:Status" minOccurs="0"/>
                <xsd:element ref="ns2:Strategic_x003f_" minOccurs="0"/>
                <xsd:element ref="ns2:Witness_x0028_es_x0029_" minOccurs="0"/>
                <xsd:element ref="ns2:FinanceInputs_x002f_Validation" minOccurs="0"/>
                <xsd:element ref="ns2:Confidential" minOccurs="0"/>
                <xsd:element ref="ns2:TorysCounsel" minOccurs="0"/>
                <xsd:element ref="ns2:AnchorIRR" minOccurs="0"/>
                <xsd:element ref="ns2:CrossReference" minOccurs="0"/>
                <xsd:element ref="ns2:HasExcelAttachment" minOccurs="0"/>
                <xsd:element ref="ns2:RegContact" minOccurs="0"/>
                <xsd:element ref="ns2:Round2Topic" minOccurs="0"/>
                <xsd:element ref="ns2:Issue_x002f_Theme" minOccurs="0"/>
                <xsd:element ref="ns2:MediaServiceMetadata" minOccurs="0"/>
                <xsd:element ref="ns2:MediaServiceFastMetadata" minOccurs="0"/>
                <xsd:element ref="ns2:MediaServiceSearchProperties" minOccurs="0"/>
                <xsd:element ref="ns2:SME_x0028_s_x0029_" minOccurs="0"/>
                <xsd:element ref="ns2:Intervenor" minOccurs="0"/>
                <xsd:element ref="ns2:S_x002e_SheehyStatus" minOccurs="0"/>
                <xsd:element ref="ns2:UsmanStatus" minOccurs="0"/>
                <xsd:element ref="ns2:SaadStatus" minOccurs="0"/>
                <xsd:element ref="ns2:SamStatus" minOccurs="0"/>
                <xsd:element ref="ns2:MunishStatus" minOccurs="0"/>
                <xsd:element ref="ns2:LincolnStatus" minOccurs="0"/>
                <xsd:element ref="ns2:KristonStatus" minOccurs="0"/>
                <xsd:element ref="ns2:BradStatus" minOccurs="0"/>
                <xsd:element ref="ns2:S_x002e_VetsisStatus" minOccurs="0"/>
                <xsd:element ref="ns2:CynthiaStatus" minOccurs="0"/>
                <xsd:element ref="ns2:ZubairStatus" minOccurs="0"/>
                <xsd:element ref="ns2:ExhibitRef" minOccurs="0"/>
                <xsd:element ref="ns2:Ex_x002e_" minOccurs="0"/>
                <xsd:element ref="ns2:BBA_DRP" minOccurs="0"/>
                <xsd:element ref="ns2:ErinIntervention" minOccurs="0"/>
                <xsd:element ref="ns2:Attachment" minOccurs="0"/>
                <xsd:element ref="ns2:GlenWinn" minOccurs="0"/>
                <xsd:element ref="ns2:StatusNotes" minOccurs="0"/>
                <xsd:element ref="ns2:GeneralNotes" minOccurs="0"/>
                <xsd:element ref="ns2:MediaServiceBillingMetadata" minOccurs="0"/>
                <xsd:element ref="ns2:BBA_Comments" minOccurs="0"/>
                <xsd:element ref="ns2:IRR" minOccurs="0"/>
                <xsd:element ref="ns2:ABlai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5137c-d42e-468e-9f88-48056057fa51" elementFormDefault="qualified">
    <xsd:import namespace="http://schemas.microsoft.com/office/2006/documentManagement/types"/>
    <xsd:import namespace="http://schemas.microsoft.com/office/infopath/2007/PartnerControls"/>
    <xsd:element name="IRR_x0020_Label" ma:index="1" nillable="true" ma:displayName="IRR Label" ma:description="Exhibit-Intervenor-#" ma:internalName="IRR_x0020_Label">
      <xsd:simpleType>
        <xsd:restriction base="dms:Text">
          <xsd:maxLength value="255"/>
        </xsd:restriction>
      </xsd:simpleType>
    </xsd:element>
    <xsd:element name="Status" ma:index="2" nillable="true" ma:displayName="Main Status (REG ONLY)" ma:default="Drafting stage" ma:description="Stage of production" ma:format="Dropdown" ma:internalName="Status">
      <xsd:simpleType>
        <xsd:restriction base="dms:Choice">
          <xsd:enumeration value="Drafting stage"/>
          <xsd:enumeration value="Draft - ready for Reg review"/>
          <xsd:enumeration value="Witness signed off"/>
          <xsd:enumeration value="Final - To be redacted"/>
          <xsd:enumeration value="Final - Ready for PDF"/>
          <xsd:enumeration value="Torys review required"/>
          <xsd:enumeration value="Torys review complete"/>
          <xsd:enumeration value="ERIN or Στέφανος to review"/>
          <xsd:enumeration value="Reg review complete - ready for sign off"/>
          <xsd:enumeration value="Deferred to Round 2"/>
        </xsd:restriction>
      </xsd:simpleType>
    </xsd:element>
    <xsd:element name="Strategic_x003f_" ma:index="3" nillable="true" ma:displayName="Strategic?" ma:default="0" ma:description="IRRs that require legal review, tie to broader issues, and/or bear risk due to questions asked" ma:format="Dropdown" ma:internalName="Strategic_x003f_">
      <xsd:simpleType>
        <xsd:restriction base="dms:Boolean"/>
      </xsd:simpleType>
    </xsd:element>
    <xsd:element name="Witness_x0028_es_x0029_" ma:index="4" nillable="true" ma:displayName="Witness(es)" ma:description="All Witnesses responsible for approving responses" ma:format="Dropdown" ma:internalName="Witness_x0028_es_x0029_">
      <xsd:complexType>
        <xsd:complexContent>
          <xsd:extension base="dms:MultiChoice">
            <xsd:sequence>
              <xsd:element name="Value" maxOccurs="unbounded" minOccurs="0" nillable="true">
                <xsd:simpleType>
                  <xsd:restriction base="dms:Choice">
                    <xsd:enumeration value="Cynthia"/>
                    <xsd:enumeration value="Zubair"/>
                    <xsd:enumeration value="S. Sheehy"/>
                    <xsd:enumeration value="S. Vetsis"/>
                    <xsd:enumeration value="Sam"/>
                    <xsd:enumeration value="Usman"/>
                    <xsd:enumeration value="Saad"/>
                    <xsd:enumeration value="Munish"/>
                    <xsd:enumeration value="Kriston"/>
                    <xsd:enumeration value="Lincoln"/>
                    <xsd:enumeration value="Brad"/>
                    <xsd:enumeration value="A. Blair"/>
                    <xsd:enumeration value="S. Fenrick (SV)"/>
                    <xsd:enumeration value="Not Yet Assigned"/>
                  </xsd:restriction>
                </xsd:simpleType>
              </xsd:element>
            </xsd:sequence>
          </xsd:extension>
        </xsd:complexContent>
      </xsd:complexType>
    </xsd:element>
    <xsd:element name="FinanceInputs_x002f_Validation" ma:index="5" nillable="true" ma:displayName="Finance Inputs/Validation" ma:default="N/A" ma:description="Response requires data from Finance, or Finance review and validation" ma:format="Dropdown" ma:internalName="FinanceInputs_x002f_Validation">
      <xsd:simpleType>
        <xsd:restriction base="dms:Choice">
          <xsd:enumeration value="Finance review or inputs outstanding"/>
          <xsd:enumeration value="Ready for Finance review"/>
          <xsd:enumeration value="Finance review/input complete"/>
          <xsd:enumeration value="N/A"/>
        </xsd:restriction>
      </xsd:simpleType>
    </xsd:element>
    <xsd:element name="Confidential" ma:index="6" nillable="true" ma:displayName="Confidential" ma:default="N/A" ma:description="Stage of confidentiality for those requiring that treatment" ma:format="Dropdown" ma:internalName="Confidential">
      <xsd:simpleType>
        <xsd:restriction base="dms:Choice">
          <xsd:enumeration value="Possibly Confidential - Internal review required"/>
          <xsd:enumeration value="Confidential - Redactions needed"/>
          <xsd:enumeration value="Confidential - Proposed redactions ready"/>
          <xsd:enumeration value="Confidential - Torys review required"/>
          <xsd:enumeration value="Confidential - Elexicon input required"/>
          <xsd:enumeration value="Confidential - Ready - Marked-up version"/>
          <xsd:enumeration value="Confidential - Ready - Public version"/>
          <xsd:enumeration value="N/A"/>
          <xsd:enumeration value="Reviewed - Confirmed not confidential"/>
        </xsd:restriction>
      </xsd:simpleType>
    </xsd:element>
    <xsd:element name="TorysCounsel" ma:index="7" nillable="true" ma:displayName="Torys' Counsel" ma:default="N/A" ma:description="Name of lawyer" ma:format="Dropdown" ma:internalName="TorysCounsel">
      <xsd:complexType>
        <xsd:complexContent>
          <xsd:extension base="dms:MultiChoice">
            <xsd:sequence>
              <xsd:element name="Value" maxOccurs="unbounded" minOccurs="0" nillable="true">
                <xsd:simpleType>
                  <xsd:restriction base="dms:Choice">
                    <xsd:enumeration value="Daliana"/>
                    <xsd:enumeration value="Daniel"/>
                    <xsd:enumeration value="Meghan"/>
                    <xsd:enumeration value="Arlen"/>
                    <xsd:enumeration value="Jonathan"/>
                    <xsd:enumeration value="N/A"/>
                  </xsd:restriction>
                </xsd:simpleType>
              </xsd:element>
            </xsd:sequence>
          </xsd:extension>
        </xsd:complexContent>
      </xsd:complexType>
    </xsd:element>
    <xsd:element name="AnchorIRR" ma:index="8" nillable="true" ma:displayName="Anchor IRR" ma:default="0" ma:description="Identifies IRRs that address key topics and are cite in other IR responses" ma:format="Dropdown" ma:internalName="AnchorIRR">
      <xsd:simpleType>
        <xsd:restriction base="dms:Boolean"/>
      </xsd:simpleType>
    </xsd:element>
    <xsd:element name="CrossReference" ma:index="9" nillable="true" ma:displayName="Cross Reference" ma:description="Captures duplicative or related IRRs to Anchor responses" ma:format="Dropdown" ma:internalName="CrossReference">
      <xsd:simpleType>
        <xsd:restriction base="dms:Note">
          <xsd:maxLength value="255"/>
        </xsd:restriction>
      </xsd:simpleType>
    </xsd:element>
    <xsd:element name="HasExcelAttachment" ma:index="10" nillable="true" ma:displayName="Has Excel Attachment" ma:default="0" ma:description="Identifies IRRs that have Excel attachments that need to be reviewed by the Witness" ma:format="Dropdown" ma:internalName="HasExcelAttachment">
      <xsd:simpleType>
        <xsd:restriction base="dms:Boolean"/>
      </xsd:simpleType>
    </xsd:element>
    <xsd:element name="RegContact" ma:index="11" nillable="true" ma:displayName="Reg Contact" ma:description="Regulatory team member responsible for project management / review" ma:format="Dropdown" ma:internalName="RegContact">
      <xsd:complexType>
        <xsd:complexContent>
          <xsd:extension base="dms:MultiChoice">
            <xsd:sequence>
              <xsd:element name="Value" maxOccurs="unbounded" minOccurs="0" nillable="true">
                <xsd:simpleType>
                  <xsd:restriction base="dms:Choice">
                    <xsd:enumeration value="Carlisle"/>
                    <xsd:enumeration value="Jeff"/>
                    <xsd:enumeration value="Susan"/>
                    <xsd:enumeration value="Erin"/>
                    <xsd:enumeration value="Not Yet Assigned"/>
                  </xsd:restriction>
                </xsd:simpleType>
              </xsd:element>
            </xsd:sequence>
          </xsd:extension>
        </xsd:complexContent>
      </xsd:complexType>
    </xsd:element>
    <xsd:element name="Round2Topic" ma:index="12" nillable="true" ma:displayName="Round 2 Topic" ma:default="0" ma:description="IRRs that relate to evidence update items and should be deferred to the second round. " ma:format="Dropdown" ma:internalName="Round2Topic">
      <xsd:simpleType>
        <xsd:restriction base="dms:Boolean"/>
      </xsd:simpleType>
    </xsd:element>
    <xsd:element name="Issue_x002f_Theme" ma:index="13" nillable="true" ma:displayName="Issue/Theme" ma:description="Tag issue/theme to ensure alignment across multiple IRRs" ma:format="Dropdown" ma:internalName="Issue_x002f_Theme">
      <xsd:complexType>
        <xsd:complexContent>
          <xsd:extension base="dms:MultiChoiceFillIn">
            <xsd:sequence>
              <xsd:element name="Value" maxOccurs="unbounded" minOccurs="0" nillable="true">
                <xsd:simpleType>
                  <xsd:union memberTypes="dms:Text">
                    <xsd:simpleType>
                      <xsd:restriction base="dms:Choice">
                        <xsd:enumeration value="Synergies"/>
                        <xsd:enumeration value="Merger"/>
                        <xsd:enumeration value="Productivity and Efficiency"/>
                        <xsd:enumeration value="Modernization and/or Dx NEXT"/>
                        <xsd:enumeration value="Rate Framework and Clearspring"/>
                        <xsd:enumeration value="Stretch Factor"/>
                        <xsd:enumeration value="Inflation"/>
                        <xsd:enumeration value="Benchmarking"/>
                        <xsd:enumeration value="Investment Planning"/>
                        <xsd:enumeration value="Customer Growth"/>
                        <xsd:enumeration value="Stations Investments"/>
                        <xsd:enumeration value="Reactive Captial"/>
                        <xsd:enumeration value="Customer Engagement"/>
                        <xsd:enumeration value="Reliability"/>
                        <xsd:enumeration value="eDSM"/>
                        <xsd:enumeration value="Capacity and Load Forecast"/>
                        <xsd:enumeration value="Asset Condition and ACA"/>
                        <xsd:enumeration value="Execution and Contractors"/>
                        <xsd:enumeration value="NWS and DERs"/>
                        <xsd:enumeration value="DVAs"/>
                        <xsd:enumeration value="New DVAs"/>
                        <xsd:enumeration value="Workforce and Compensation"/>
                        <xsd:enumeration value="Shared Services"/>
                        <xsd:enumeration value="Letters of Comment"/>
                        <xsd:enumeration value="RRWF"/>
                        <xsd:enumeration value="Chapter 2 Appendices"/>
                        <xsd:enumeration value="Application Costs"/>
                        <xsd:enumeration value="Historical ISA"/>
                      </xsd:restriction>
                    </xsd:simpleType>
                  </xsd:union>
                </xsd:simpleType>
              </xsd:element>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SME_x0028_s_x0029_" ma:index="24" nillable="true" ma:displayName="SME(s)" ma:description="Magda Sulzycki" ma:format="Dropdown" ma:internalName="SME_x0028_s_x0029_">
      <xsd:simpleType>
        <xsd:restriction base="dms:Text">
          <xsd:maxLength value="255"/>
        </xsd:restriction>
      </xsd:simpleType>
    </xsd:element>
    <xsd:element name="Intervenor" ma:index="25" nillable="true" ma:displayName="Intervenor" ma:description="Acronym identifying Intervenor" ma:format="Dropdown" ma:internalName="Intervenor">
      <xsd:simpleType>
        <xsd:restriction base="dms:Choice">
          <xsd:enumeration value="OEB Staff"/>
          <xsd:enumeration value="BOMA"/>
          <xsd:enumeration value="CCMBC"/>
          <xsd:enumeration value="CCC"/>
          <xsd:enumeration value="DRC"/>
          <xsd:enumeration value="Energy Probe"/>
          <xsd:enumeration value="Pollution Probe"/>
          <xsd:enumeration value="PWU"/>
          <xsd:enumeration value="QMA"/>
          <xsd:enumeration value="SEC"/>
          <xsd:enumeration value="VECC"/>
          <xsd:enumeration value="N/A"/>
        </xsd:restriction>
      </xsd:simpleType>
    </xsd:element>
    <xsd:element name="S_x002e_SheehyStatus" ma:index="26" nillable="true" ma:displayName="S. Sheehy Status" ma:default="N/A" ma:format="Dropdown" ma:internalName="S_x002e_Sheehy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UsmanStatus" ma:index="27" nillable="true" ma:displayName="Usman Status" ma:default="N/A" ma:format="Dropdown" ma:internalName="Usma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adStatus" ma:index="28" nillable="true" ma:displayName="Saad Status" ma:default="N/A" ma:format="Dropdown" ma:internalName="Sa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mStatus" ma:index="29" nillable="true" ma:displayName="Sam Status" ma:default="N/A" ma:format="Dropdown" ma:internalName="Sam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MunishStatus" ma:index="30" nillable="true" ma:displayName="Munish Status" ma:default="N/A" ma:format="Dropdown" ma:internalName="Munish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LincolnStatus" ma:index="31" nillable="true" ma:displayName="Lincoln Status" ma:default="N/A" ma:format="Dropdown" ma:internalName="Lincol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KristonStatus" ma:index="32" nillable="true" ma:displayName="Kriston Status" ma:default="N/A" ma:format="Dropdown" ma:internalName="Kristo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BradStatus" ma:index="33" nillable="true" ma:displayName="Brad Status" ma:default="N/A" ma:format="Dropdown" ma:internalName="Br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_x002e_VetsisStatus" ma:index="34" nillable="true" ma:displayName="Στέφανος" ma:default="N/A" ma:format="Dropdown" ma:internalName="S_x002e_Vetsis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CynthiaStatus" ma:index="35" nillable="true" ma:displayName="Cynthia Status" ma:default="N/A" ma:format="Dropdown" ma:internalName="Cynthia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ady for sign-off"/>
          <xsd:enumeration value="Witness signed off"/>
          <xsd:enumeration value="N/A"/>
        </xsd:restriction>
      </xsd:simpleType>
    </xsd:element>
    <xsd:element name="ZubairStatus" ma:index="36" nillable="true" ma:displayName="Zubair Status" ma:default="N/A" ma:format="Dropdown" ma:internalName="Zubair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ExhibitRef" ma:index="37" nillable="true" ma:displayName="Exhibit Ref" ma:format="Dropdown" ma:internalName="ExhibitRef">
      <xsd:simpleType>
        <xsd:restriction base="dms:Text">
          <xsd:maxLength value="255"/>
        </xsd:restriction>
      </xsd:simpleType>
    </xsd:element>
    <xsd:element name="Ex_x002e_" ma:index="38" nillable="true" ma:displayName="Ex." ma:default="Ex 1" ma:format="RadioButtons" ma:internalName="Ex_x002e_">
      <xsd:simpleType>
        <xsd:restriction base="dms:Choice">
          <xsd:enumeration value="Ex 1"/>
          <xsd:enumeration value="Ex 2"/>
          <xsd:enumeration value="Ex 3"/>
          <xsd:enumeration value="Ex 4"/>
          <xsd:enumeration value="Ex 5"/>
          <xsd:enumeration value="Ex 6"/>
          <xsd:enumeration value="Ex 7"/>
          <xsd:enumeration value="Ex 8"/>
          <xsd:enumeration value="Ex 9"/>
          <xsd:enumeration value="Ex 10"/>
        </xsd:restriction>
      </xsd:simpleType>
    </xsd:element>
    <xsd:element name="BBA_DRP" ma:index="39" nillable="true" ma:displayName="BBA_DRP" ma:format="Dropdown" ma:list="UserInfo" ma:SharePointGroup="0" ma:internalName="BBA_DR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nIntervention" ma:index="40" nillable="true" ma:displayName="Erin Intervention" ma:default="0" ma:format="Dropdown" ma:internalName="ErinIntervention">
      <xsd:simpleType>
        <xsd:restriction base="dms:Boolean"/>
      </xsd:simpleType>
    </xsd:element>
    <xsd:element name="Attachment" ma:index="41" nillable="true" ma:displayName="Attachment" ma:default="0" ma:format="Dropdown" ma:internalName="Attachment">
      <xsd:simpleType>
        <xsd:restriction base="dms:Boolean"/>
      </xsd:simpleType>
    </xsd:element>
    <xsd:element name="GlenWinn" ma:index="42" nillable="true" ma:displayName="Glen Winn" ma:format="Dropdown" ma:list="UserInfo" ma:SharePointGroup="0" ma:internalName="GlenWin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Notes" ma:index="43" nillable="true" ma:displayName="Status Notes" ma:format="Dropdown" ma:internalName="StatusNotes">
      <xsd:simpleType>
        <xsd:restriction base="dms:Note">
          <xsd:maxLength value="255"/>
        </xsd:restriction>
      </xsd:simpleType>
    </xsd:element>
    <xsd:element name="GeneralNotes" ma:index="44" nillable="true" ma:displayName="General Notes" ma:description="General notes to aid in completion of IRs" ma:format="Dropdown" ma:internalName="GeneralNotes">
      <xsd:simpleType>
        <xsd:restriction base="dms:Note">
          <xsd:maxLength value="255"/>
        </xsd:restriction>
      </xsd:simpleType>
    </xsd:element>
    <xsd:element name="MediaServiceBillingMetadata" ma:index="45" nillable="true" ma:displayName="MediaServiceBillingMetadata" ma:hidden="true" ma:internalName="MediaServiceBillingMetadata" ma:readOnly="true">
      <xsd:simpleType>
        <xsd:restriction base="dms:Note"/>
      </xsd:simpleType>
    </xsd:element>
    <xsd:element name="BBA_Comments" ma:index="46" nillable="true" ma:displayName="BBA_Comments" ma:format="Dropdown" ma:internalName="BBA_Comments">
      <xsd:simpleType>
        <xsd:restriction base="dms:Note">
          <xsd:maxLength value="255"/>
        </xsd:restriction>
      </xsd:simpleType>
    </xsd:element>
    <xsd:element name="IRR" ma:index="47" nillable="true" ma:displayName="Item (not IRR)" ma:default="0" ma:format="Dropdown" ma:internalName="IRR">
      <xsd:simpleType>
        <xsd:restriction base="dms:Boolean"/>
      </xsd:simpleType>
    </xsd:element>
    <xsd:element name="ABlairStatus" ma:index="48" nillable="true" ma:displayName="A Blair Status" ma:default="N/A" ma:format="Dropdown" ma:internalName="ABlairStatus">
      <xsd:simpleType>
        <xsd:restriction base="dms:Choice">
          <xsd:enumeration value="Draft - with DRP"/>
          <xsd:enumeration value="Draft - Ready for Review"/>
          <xsd:enumeration value="DRP/SME input required"/>
          <xsd:enumeration value="Revised draft - with DRP"/>
          <xsd:enumeration value="Revised draft ready for review"/>
          <xsd:enumeration value="Reg done ready for Witness Sign-off"/>
          <xsd:enumeration value="Witness sign-off"/>
          <xsd:enumeration value="AB done - ready for SK"/>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asExcelAttachment xmlns="6a95137c-d42e-468e-9f88-48056057fa51">false</HasExcelAttachment>
    <MunishStatus xmlns="6a95137c-d42e-468e-9f88-48056057fa51">N/A</MunishStatus>
    <TorysCounsel xmlns="6a95137c-d42e-468e-9f88-48056057fa51">
      <Value>N/A</Value>
    </TorysCounsel>
    <CrossReference xmlns="6a95137c-d42e-468e-9f88-48056057fa51" xsi:nil="true"/>
    <Issue_x002f_Theme xmlns="6a95137c-d42e-468e-9f88-48056057fa51" xsi:nil="true"/>
    <Attachment xmlns="6a95137c-d42e-468e-9f88-48056057fa51">false</Attachment>
    <ZubairStatus xmlns="6a95137c-d42e-468e-9f88-48056057fa51">N/A</ZubairStatus>
    <ExhibitRef xmlns="6a95137c-d42e-468e-9f88-48056057fa51" xsi:nil="true"/>
    <BBA_DRP xmlns="6a95137c-d42e-468e-9f88-48056057fa51">
      <UserInfo>
        <DisplayName/>
        <AccountId xsi:nil="true"/>
        <AccountType/>
      </UserInfo>
    </BBA_DRP>
    <AnchorIRR xmlns="6a95137c-d42e-468e-9f88-48056057fa51">false</AnchorIRR>
    <StatusNotes xmlns="6a95137c-d42e-468e-9f88-48056057fa51" xsi:nil="true"/>
    <KristonStatus xmlns="6a95137c-d42e-468e-9f88-48056057fa51">N/A</KristonStatus>
    <CynthiaStatus xmlns="6a95137c-d42e-468e-9f88-48056057fa51">N/A</CynthiaStatus>
    <Round2Topic xmlns="6a95137c-d42e-468e-9f88-48056057fa51">false</Round2Topic>
    <IRR_x0020_Label xmlns="6a95137c-d42e-468e-9f88-48056057fa51" xsi:nil="true"/>
    <Intervenor xmlns="6a95137c-d42e-468e-9f88-48056057fa51">CCC</Intervenor>
    <UsmanStatus xmlns="6a95137c-d42e-468e-9f88-48056057fa51">N/A</UsmanStatus>
    <S_x002e_VetsisStatus xmlns="6a95137c-d42e-468e-9f88-48056057fa51">N/A</S_x002e_VetsisStatus>
    <Strategic_x003f_ xmlns="6a95137c-d42e-468e-9f88-48056057fa51">true</Strategic_x003f_>
    <S_x002e_SheehyStatus xmlns="6a95137c-d42e-468e-9f88-48056057fa51">Witness signed off</S_x002e_SheehyStatus>
    <Ex_x002e_ xmlns="6a95137c-d42e-468e-9f88-48056057fa51">Ex 1</Ex_x002e_>
    <LincolnStatus xmlns="6a95137c-d42e-468e-9f88-48056057fa51">N/A</LincolnStatus>
    <RegContact xmlns="6a95137c-d42e-468e-9f88-48056057fa51">
      <Value>Carlisle</Value>
      <Value>Jeff</Value>
    </RegContact>
    <SaadStatus xmlns="6a95137c-d42e-468e-9f88-48056057fa51">N/A</SaadStatus>
    <Witness_x0028_es_x0029_ xmlns="6a95137c-d42e-468e-9f88-48056057fa51">
      <Value>S. Sheehy</Value>
    </Witness_x0028_es_x0029_>
    <Status xmlns="6a95137c-d42e-468e-9f88-48056057fa51">Witness signed off</Status>
    <GlenWinn xmlns="6a95137c-d42e-468e-9f88-48056057fa51">
      <UserInfo>
        <DisplayName/>
        <AccountId xsi:nil="true"/>
        <AccountType/>
      </UserInfo>
    </GlenWinn>
    <FinanceInputs_x002f_Validation xmlns="6a95137c-d42e-468e-9f88-48056057fa51">N/A</FinanceInputs_x002f_Validation>
    <Confidential xmlns="6a95137c-d42e-468e-9f88-48056057fa51">N/A</Confidential>
    <SME_x0028_s_x0029_ xmlns="6a95137c-d42e-468e-9f88-48056057fa51" xsi:nil="true"/>
    <BradStatus xmlns="6a95137c-d42e-468e-9f88-48056057fa51">N/A</BradStatus>
    <SamStatus xmlns="6a95137c-d42e-468e-9f88-48056057fa51">N/A</SamStatus>
    <ErinIntervention xmlns="6a95137c-d42e-468e-9f88-48056057fa51">false</ErinIntervention>
    <GeneralNotes xmlns="6a95137c-d42e-468e-9f88-48056057fa51" xsi:nil="true"/>
    <IRR xmlns="6a95137c-d42e-468e-9f88-48056057fa51">true</IRR>
    <BBA_Comments xmlns="6a95137c-d42e-468e-9f88-48056057fa51" xsi:nil="true"/>
    <ABlairStatus xmlns="6a95137c-d42e-468e-9f88-48056057fa51">N/A</ABlairStatus>
  </documentManagement>
</p:properties>
</file>

<file path=customXml/itemProps1.xml><?xml version="1.0" encoding="utf-8"?>
<ds:datastoreItem xmlns:ds="http://schemas.openxmlformats.org/officeDocument/2006/customXml" ds:itemID="{8F7FD0B1-6B3D-45EB-92A0-22EE3870B5E9}">
  <ds:schemaRefs>
    <ds:schemaRef ds:uri="http://schemas.microsoft.com/sharepoint/v3/contenttype/forms"/>
  </ds:schemaRefs>
</ds:datastoreItem>
</file>

<file path=customXml/itemProps2.xml><?xml version="1.0" encoding="utf-8"?>
<ds:datastoreItem xmlns:ds="http://schemas.openxmlformats.org/officeDocument/2006/customXml" ds:itemID="{DE1A2377-E2E2-4B76-9411-404AB22FB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5137c-d42e-468e-9f88-48056057f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7D9DAD-DE52-41F8-AB44-1D8C1073CA77}">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a95137c-d42e-468e-9f88-48056057fa5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Capital Inflation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Christopher Gurney</cp:lastModifiedBy>
  <cp:revision/>
  <dcterms:created xsi:type="dcterms:W3CDTF">2026-04-17T18:38:12Z</dcterms:created>
  <dcterms:modified xsi:type="dcterms:W3CDTF">2026-05-08T03:55:14Z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0x01010078167192D49BE74B8E487B64E9012969</vt:lpwstr>
  </property>
</Properties>
</file>