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53" documentId="13_ncr:1_{26F0FD61-A9B6-4699-A564-60620C015FFF}" xr6:coauthVersionLast="47" xr6:coauthVersionMax="47" xr10:uidLastSave="{7567F110-AE0B-4B65-8095-60B419C74272}"/>
  <bookViews>
    <workbookView xWindow="-120" yWindow="-120" windowWidth="29040" windowHeight="15720" xr2:uid="{45C8EE2D-83FA-484E-8AA2-28558DB30B78}"/>
  </bookViews>
  <sheets>
    <sheet name="Sheet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B16" i="1"/>
  <c r="B11" i="1" l="1"/>
  <c r="B14" i="1"/>
  <c r="C11" i="1"/>
  <c r="D11" i="1"/>
  <c r="E11" i="1"/>
  <c r="F11" i="1"/>
  <c r="G11" i="1"/>
  <c r="H11" i="1"/>
  <c r="I11" i="1"/>
  <c r="J11" i="1"/>
  <c r="K11" i="1"/>
  <c r="L11" i="1"/>
  <c r="M11" i="1"/>
  <c r="M31" i="1"/>
  <c r="L31" i="1"/>
  <c r="K31" i="1"/>
  <c r="J31" i="1"/>
  <c r="I31" i="1"/>
  <c r="H31" i="1"/>
  <c r="G31" i="1"/>
  <c r="F31" i="1"/>
  <c r="E31" i="1"/>
  <c r="D31" i="1"/>
  <c r="C31" i="1"/>
  <c r="B31" i="1"/>
  <c r="M24" i="1"/>
  <c r="L24" i="1"/>
  <c r="K24" i="1"/>
  <c r="J24" i="1"/>
  <c r="I24" i="1"/>
  <c r="H24" i="1"/>
  <c r="G24" i="1"/>
  <c r="F24" i="1"/>
  <c r="E24" i="1"/>
  <c r="D24" i="1"/>
  <c r="C24" i="1"/>
  <c r="B24" i="1"/>
  <c r="M14" i="1"/>
  <c r="L14" i="1"/>
  <c r="K14" i="1"/>
  <c r="J14" i="1"/>
  <c r="I14" i="1"/>
  <c r="H14" i="1"/>
  <c r="G14" i="1"/>
  <c r="F14" i="1"/>
  <c r="E14" i="1"/>
  <c r="D14" i="1"/>
  <c r="C14" i="1"/>
  <c r="F15" i="1" l="1"/>
  <c r="D15" i="1"/>
  <c r="G15" i="1"/>
  <c r="C15" i="1"/>
  <c r="E15" i="1"/>
  <c r="B15" i="1"/>
  <c r="J15" i="1"/>
  <c r="M15" i="1"/>
  <c r="I15" i="1"/>
  <c r="L15" i="1"/>
  <c r="H15" i="1"/>
  <c r="K15" i="1"/>
  <c r="C32" i="1"/>
  <c r="D32" i="1"/>
  <c r="E32" i="1"/>
  <c r="F32" i="1"/>
  <c r="G32" i="1"/>
  <c r="H32" i="1"/>
  <c r="I32" i="1"/>
  <c r="J32" i="1"/>
  <c r="K32" i="1"/>
  <c r="L32" i="1"/>
  <c r="M32" i="1"/>
  <c r="B32" i="1"/>
</calcChain>
</file>

<file path=xl/sharedStrings.xml><?xml version="1.0" encoding="utf-8"?>
<sst xmlns="http://schemas.openxmlformats.org/spreadsheetml/2006/main" count="49" uniqueCount="22">
  <si>
    <t>INTERROGATORY 4-Staff-131  d)</t>
  </si>
  <si>
    <t>Actual</t>
  </si>
  <si>
    <t>Forecast</t>
  </si>
  <si>
    <t>Corporate Governance</t>
  </si>
  <si>
    <t>Finance</t>
  </si>
  <si>
    <t>Facilities Rent</t>
  </si>
  <si>
    <t>Information Technology</t>
  </si>
  <si>
    <t>Finance (EEU)</t>
  </si>
  <si>
    <t>2-N Total Services Provided by EE</t>
  </si>
  <si>
    <t>Conservation and Demand Management</t>
  </si>
  <si>
    <t>Solar Generation</t>
  </si>
  <si>
    <t xml:space="preserve">Non Rate-Regulated Utility Operations </t>
  </si>
  <si>
    <t>Total</t>
  </si>
  <si>
    <t>Total Recorded in 4390</t>
  </si>
  <si>
    <t>Total Recorded in 4375</t>
  </si>
  <si>
    <t>Solar Maintenance &amp;Management Service</t>
  </si>
  <si>
    <t>2-N Total Services Received by EE</t>
  </si>
  <si>
    <t>Merger transition costs not recoverable in rates</t>
  </si>
  <si>
    <t xml:space="preserve">Costs for Non Rate-Regulated Utility Operations </t>
  </si>
  <si>
    <t>Total Recorded in 4380</t>
  </si>
  <si>
    <t>Update to Table 5: Reconciliation of OEB account 4380</t>
  </si>
  <si>
    <t>Update to Table 4: Reconciliation fo OEB account 4375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</si>
</sst>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2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4" fontId="0" fillId="0" borderId="0" xfId="1" applyNumberFormat="1" applyFont="1" applyBorder="1"/>
    <xf numFmtId="38" fontId="0" fillId="0" borderId="1" xfId="0" applyNumberFormat="1" applyBorder="1"/>
    <xf numFmtId="0" fontId="2" fillId="0" borderId="0" xfId="0" applyFont="1" applyAlignment="1">
      <alignment horizontal="left"/>
    </xf>
    <xf numFmtId="164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A451-A9E2-43E9-A3FA-6FF0D2F15690}">
  <dimension ref="A1:M36"/>
  <sheetViews>
    <sheetView tabSelected="1" workbookViewId="0">
      <selection activeCell="R21" sqref="R21"/>
    </sheetView>
  </sheetViews>
  <sheetFormatPr defaultRowHeight="15" x14ac:dyDescent="0.25"/>
  <cols>
    <col min="1" max="1" width="44.85546875" customWidth="1"/>
    <col min="2" max="2" width="12.7109375" bestFit="1" customWidth="1"/>
    <col min="3" max="3" width="14.140625" customWidth="1"/>
  </cols>
  <sheetData>
    <row r="1" spans="1:13" x14ac:dyDescent="0.25">
      <c r="A1" s="1" t="s">
        <v>0</v>
      </c>
    </row>
    <row r="3" spans="1:13" x14ac:dyDescent="0.25">
      <c r="A3" s="1" t="s">
        <v>21</v>
      </c>
    </row>
    <row r="4" spans="1:13" x14ac:dyDescent="0.25"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5" spans="1:13" x14ac:dyDescent="0.25">
      <c r="B5" s="2">
        <v>2020</v>
      </c>
      <c r="C5" s="2">
        <v>2021</v>
      </c>
      <c r="D5" s="2">
        <v>2022</v>
      </c>
      <c r="E5" s="2">
        <v>2023</v>
      </c>
      <c r="F5" s="2">
        <v>2024</v>
      </c>
      <c r="G5" s="2">
        <v>2025</v>
      </c>
      <c r="H5" s="2">
        <v>2026</v>
      </c>
      <c r="I5" s="2">
        <v>2027</v>
      </c>
      <c r="J5" s="2">
        <v>2028</v>
      </c>
      <c r="K5" s="2">
        <v>2029</v>
      </c>
      <c r="L5" s="2">
        <v>2030</v>
      </c>
      <c r="M5" s="2">
        <v>2031</v>
      </c>
    </row>
    <row r="6" spans="1:13" x14ac:dyDescent="0.25">
      <c r="A6" t="s">
        <v>3</v>
      </c>
      <c r="B6" s="3">
        <v>315603.69644501712</v>
      </c>
      <c r="C6" s="3">
        <v>287260.93842035241</v>
      </c>
      <c r="D6" s="3">
        <v>237971.68372877466</v>
      </c>
      <c r="E6" s="3">
        <v>230654.8846969294</v>
      </c>
      <c r="F6" s="3">
        <v>233784.34270061681</v>
      </c>
      <c r="G6" s="3">
        <v>501803.28576200001</v>
      </c>
      <c r="H6" s="3">
        <v>234666.307817186</v>
      </c>
      <c r="I6" s="3">
        <v>244806.84991616005</v>
      </c>
      <c r="J6" s="3">
        <v>248556.89950566998</v>
      </c>
      <c r="K6" s="3">
        <v>269917.08236072998</v>
      </c>
      <c r="L6" s="3">
        <v>275315.42400436202</v>
      </c>
      <c r="M6" s="3">
        <v>279535.95161251206</v>
      </c>
    </row>
    <row r="7" spans="1:13" x14ac:dyDescent="0.25">
      <c r="A7" t="s">
        <v>4</v>
      </c>
      <c r="B7" s="3">
        <v>90985.303554982893</v>
      </c>
      <c r="C7" s="3">
        <v>114645.06157964756</v>
      </c>
      <c r="D7" s="3">
        <v>104365.31627122535</v>
      </c>
      <c r="E7" s="3">
        <v>87717.833733401887</v>
      </c>
      <c r="F7" s="3">
        <v>88688.462499383255</v>
      </c>
      <c r="G7" s="3">
        <v>100031.70920400003</v>
      </c>
      <c r="H7" s="3">
        <v>97366.481200436014</v>
      </c>
      <c r="I7" s="3">
        <v>101569.94400107801</v>
      </c>
      <c r="J7" s="3">
        <v>103124.55836176198</v>
      </c>
      <c r="K7" s="3">
        <v>105049.97441386001</v>
      </c>
      <c r="L7" s="3">
        <v>107151.095321228</v>
      </c>
      <c r="M7" s="3">
        <v>108791.267400508</v>
      </c>
    </row>
    <row r="8" spans="1:13" x14ac:dyDescent="0.25">
      <c r="A8" t="s">
        <v>5</v>
      </c>
      <c r="B8" s="3">
        <v>34000</v>
      </c>
      <c r="C8" s="3">
        <v>41502</v>
      </c>
      <c r="D8" s="3">
        <v>76537.210246410206</v>
      </c>
      <c r="E8" s="3">
        <v>94191</v>
      </c>
      <c r="F8" s="3">
        <v>6798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 x14ac:dyDescent="0.25">
      <c r="A9" t="s">
        <v>6</v>
      </c>
      <c r="B9" s="10">
        <v>38000</v>
      </c>
      <c r="C9" s="10">
        <v>78165</v>
      </c>
      <c r="D9" s="10">
        <v>126940.78975358979</v>
      </c>
      <c r="E9" s="10">
        <v>58576.551569668722</v>
      </c>
      <c r="F9" s="10">
        <v>1917.8851999999999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t="s">
        <v>7</v>
      </c>
      <c r="B10" s="10">
        <v>3500</v>
      </c>
      <c r="C10" s="10">
        <v>3500</v>
      </c>
      <c r="D10" s="10">
        <v>3500</v>
      </c>
      <c r="E10" s="10">
        <v>3500</v>
      </c>
      <c r="F10" s="10">
        <v>3500</v>
      </c>
      <c r="G10" s="10">
        <v>3500</v>
      </c>
      <c r="H10" s="10">
        <v>3500</v>
      </c>
      <c r="I10" s="10">
        <v>3500</v>
      </c>
      <c r="J10" s="10">
        <v>3500</v>
      </c>
      <c r="K10" s="10">
        <v>3500</v>
      </c>
      <c r="L10" s="10">
        <v>3500</v>
      </c>
      <c r="M10" s="10">
        <v>3500</v>
      </c>
    </row>
    <row r="11" spans="1:13" x14ac:dyDescent="0.25">
      <c r="A11" s="1" t="s">
        <v>8</v>
      </c>
      <c r="B11" s="5">
        <f>SUM(B6:B10)</f>
        <v>482089</v>
      </c>
      <c r="C11" s="5">
        <f t="shared" ref="C11:M11" si="0">SUM(C6:C10)</f>
        <v>525073</v>
      </c>
      <c r="D11" s="5">
        <f t="shared" si="0"/>
        <v>549315</v>
      </c>
      <c r="E11" s="5">
        <f t="shared" si="0"/>
        <v>474640.27</v>
      </c>
      <c r="F11" s="5">
        <f t="shared" si="0"/>
        <v>334688.69040000008</v>
      </c>
      <c r="G11" s="5">
        <f t="shared" si="0"/>
        <v>605334.99496600009</v>
      </c>
      <c r="H11" s="5">
        <f t="shared" si="0"/>
        <v>335532.78901762201</v>
      </c>
      <c r="I11" s="5">
        <f t="shared" si="0"/>
        <v>349876.79391723807</v>
      </c>
      <c r="J11" s="5">
        <f t="shared" si="0"/>
        <v>355181.45786743198</v>
      </c>
      <c r="K11" s="5">
        <f t="shared" si="0"/>
        <v>378467.05677458999</v>
      </c>
      <c r="L11" s="5">
        <f t="shared" si="0"/>
        <v>385966.51932558999</v>
      </c>
      <c r="M11" s="5">
        <f t="shared" si="0"/>
        <v>391827.21901302005</v>
      </c>
    </row>
    <row r="12" spans="1:13" x14ac:dyDescent="0.25">
      <c r="A12" t="s">
        <v>9</v>
      </c>
      <c r="B12" s="3">
        <v>7682599.9900000002</v>
      </c>
      <c r="C12" s="3">
        <v>-1563515.72</v>
      </c>
      <c r="D12" s="3">
        <v>-372757.67</v>
      </c>
      <c r="E12" s="3">
        <v>85675.64</v>
      </c>
      <c r="F12" s="3">
        <v>-169704.37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1:13" x14ac:dyDescent="0.25">
      <c r="A13" t="s">
        <v>10</v>
      </c>
      <c r="B13" s="4">
        <v>208618.98</v>
      </c>
      <c r="C13" s="4">
        <v>191110.34</v>
      </c>
      <c r="D13" s="4">
        <v>220044.39</v>
      </c>
      <c r="E13" s="4">
        <v>180762.97999999998</v>
      </c>
      <c r="F13" s="4">
        <v>210521.65</v>
      </c>
      <c r="G13" s="4">
        <v>211511.00000000003</v>
      </c>
      <c r="H13" s="4">
        <v>197305</v>
      </c>
      <c r="I13" s="4">
        <v>200974.9</v>
      </c>
      <c r="J13" s="4">
        <v>200974.9</v>
      </c>
      <c r="K13" s="4">
        <v>200974.9</v>
      </c>
      <c r="L13" s="4">
        <v>200974.9</v>
      </c>
      <c r="M13" s="4">
        <v>200974.9</v>
      </c>
    </row>
    <row r="14" spans="1:13" x14ac:dyDescent="0.25">
      <c r="A14" s="1" t="s">
        <v>11</v>
      </c>
      <c r="B14" s="6">
        <f>SUM(B12:B13)</f>
        <v>7891218.9700000007</v>
      </c>
      <c r="C14" s="6">
        <f t="shared" ref="C14:M14" si="1">SUM(C12:C13)</f>
        <v>-1372405.38</v>
      </c>
      <c r="D14" s="6">
        <f t="shared" si="1"/>
        <v>-152713.27999999997</v>
      </c>
      <c r="E14" s="6">
        <f t="shared" si="1"/>
        <v>266438.62</v>
      </c>
      <c r="F14" s="6">
        <f t="shared" si="1"/>
        <v>40817.279999999999</v>
      </c>
      <c r="G14" s="6">
        <f t="shared" si="1"/>
        <v>211511.00000000003</v>
      </c>
      <c r="H14" s="6">
        <f t="shared" si="1"/>
        <v>197305</v>
      </c>
      <c r="I14" s="6">
        <f t="shared" si="1"/>
        <v>200974.9</v>
      </c>
      <c r="J14" s="6">
        <f t="shared" si="1"/>
        <v>200974.9</v>
      </c>
      <c r="K14" s="6">
        <f t="shared" si="1"/>
        <v>200974.9</v>
      </c>
      <c r="L14" s="6">
        <f t="shared" si="1"/>
        <v>200974.9</v>
      </c>
      <c r="M14" s="6">
        <f t="shared" si="1"/>
        <v>200974.9</v>
      </c>
    </row>
    <row r="15" spans="1:13" ht="15.75" thickBot="1" x14ac:dyDescent="0.3">
      <c r="A15" s="1" t="s">
        <v>12</v>
      </c>
      <c r="B15" s="7">
        <f>B11+B14</f>
        <v>8373307.9700000007</v>
      </c>
      <c r="C15" s="7">
        <f t="shared" ref="C15:M15" si="2">C11+C14</f>
        <v>-847332.37999999989</v>
      </c>
      <c r="D15" s="7">
        <f t="shared" si="2"/>
        <v>396601.72000000003</v>
      </c>
      <c r="E15" s="7">
        <f t="shared" si="2"/>
        <v>741078.89</v>
      </c>
      <c r="F15" s="7">
        <f t="shared" si="2"/>
        <v>375505.97040000011</v>
      </c>
      <c r="G15" s="7">
        <f t="shared" si="2"/>
        <v>816845.99496600009</v>
      </c>
      <c r="H15" s="7">
        <f t="shared" si="2"/>
        <v>532837.78901762201</v>
      </c>
      <c r="I15" s="7">
        <f t="shared" si="2"/>
        <v>550851.69391723804</v>
      </c>
      <c r="J15" s="7">
        <f t="shared" si="2"/>
        <v>556156.35786743194</v>
      </c>
      <c r="K15" s="7">
        <f t="shared" si="2"/>
        <v>579441.95677458995</v>
      </c>
      <c r="L15" s="7">
        <f t="shared" si="2"/>
        <v>586941.41932559002</v>
      </c>
      <c r="M15" s="7">
        <f t="shared" si="2"/>
        <v>592802.11901302007</v>
      </c>
    </row>
    <row r="16" spans="1:13" ht="15.75" thickTop="1" x14ac:dyDescent="0.25">
      <c r="A16" s="1" t="s">
        <v>13</v>
      </c>
      <c r="B16" s="9">
        <f>B10</f>
        <v>3500</v>
      </c>
      <c r="C16" s="9">
        <f t="shared" ref="C16:M16" si="3">C10</f>
        <v>3500</v>
      </c>
      <c r="D16" s="9">
        <f t="shared" si="3"/>
        <v>3500</v>
      </c>
      <c r="E16" s="9">
        <f t="shared" si="3"/>
        <v>3500</v>
      </c>
      <c r="F16" s="9">
        <f t="shared" si="3"/>
        <v>3500</v>
      </c>
      <c r="G16" s="9">
        <f t="shared" si="3"/>
        <v>3500</v>
      </c>
      <c r="H16" s="9">
        <f t="shared" si="3"/>
        <v>3500</v>
      </c>
      <c r="I16" s="9">
        <f t="shared" si="3"/>
        <v>3500</v>
      </c>
      <c r="J16" s="9">
        <f t="shared" si="3"/>
        <v>3500</v>
      </c>
      <c r="K16" s="9">
        <f t="shared" si="3"/>
        <v>3500</v>
      </c>
      <c r="L16" s="9">
        <f t="shared" si="3"/>
        <v>3500</v>
      </c>
      <c r="M16" s="9">
        <f t="shared" si="3"/>
        <v>3500</v>
      </c>
    </row>
    <row r="17" spans="1:13" x14ac:dyDescent="0.25">
      <c r="A17" s="1" t="s">
        <v>14</v>
      </c>
      <c r="B17" s="5">
        <v>8369808.4199999999</v>
      </c>
      <c r="C17" s="5">
        <v>-850832.38000000012</v>
      </c>
      <c r="D17" s="5">
        <v>393101.72000000003</v>
      </c>
      <c r="E17" s="5">
        <v>737578.62</v>
      </c>
      <c r="F17" s="5">
        <v>372006.07999999996</v>
      </c>
      <c r="G17" s="5">
        <v>813346</v>
      </c>
      <c r="H17" s="5">
        <v>529337.78901762201</v>
      </c>
      <c r="I17" s="5">
        <v>547351.69391723792</v>
      </c>
      <c r="J17" s="5">
        <v>552656.35786743194</v>
      </c>
      <c r="K17" s="5">
        <v>575941.95677458995</v>
      </c>
      <c r="L17" s="5">
        <v>583441.4193255899</v>
      </c>
      <c r="M17" s="5">
        <v>589302.11901301995</v>
      </c>
    </row>
    <row r="18" spans="1:13" x14ac:dyDescent="0.25">
      <c r="B18" s="8"/>
    </row>
    <row r="19" spans="1:13" x14ac:dyDescent="0.25">
      <c r="B19" s="8"/>
    </row>
    <row r="20" spans="1:13" x14ac:dyDescent="0.25">
      <c r="A20" s="1" t="s">
        <v>20</v>
      </c>
    </row>
    <row r="21" spans="1:13" x14ac:dyDescent="0.25">
      <c r="B21" s="2" t="s">
        <v>1</v>
      </c>
      <c r="C21" s="2" t="s">
        <v>1</v>
      </c>
      <c r="D21" s="2" t="s">
        <v>1</v>
      </c>
      <c r="E21" s="2" t="s">
        <v>1</v>
      </c>
      <c r="F21" s="2" t="s">
        <v>1</v>
      </c>
      <c r="G21" s="2" t="s">
        <v>1</v>
      </c>
      <c r="H21" s="2" t="s">
        <v>2</v>
      </c>
      <c r="I21" s="2" t="s">
        <v>2</v>
      </c>
      <c r="J21" s="2" t="s">
        <v>2</v>
      </c>
      <c r="K21" s="2" t="s">
        <v>2</v>
      </c>
      <c r="L21" s="2" t="s">
        <v>2</v>
      </c>
      <c r="M21" s="2" t="s">
        <v>2</v>
      </c>
    </row>
    <row r="22" spans="1:13" x14ac:dyDescent="0.25">
      <c r="B22" s="2">
        <v>2020</v>
      </c>
      <c r="C22" s="2">
        <v>2021</v>
      </c>
      <c r="D22" s="2">
        <v>2022</v>
      </c>
      <c r="E22" s="2">
        <v>2023</v>
      </c>
      <c r="F22" s="2">
        <v>2024</v>
      </c>
      <c r="G22" s="2">
        <v>2025</v>
      </c>
      <c r="H22" s="2">
        <v>2026</v>
      </c>
      <c r="I22" s="2">
        <v>2027</v>
      </c>
      <c r="J22" s="2">
        <v>2028</v>
      </c>
      <c r="K22" s="2">
        <v>2029</v>
      </c>
      <c r="L22" s="2">
        <v>2030</v>
      </c>
      <c r="M22" s="2">
        <v>2031</v>
      </c>
    </row>
    <row r="23" spans="1:13" x14ac:dyDescent="0.25">
      <c r="A23" t="s">
        <v>15</v>
      </c>
      <c r="B23" s="3">
        <v>37518.93</v>
      </c>
      <c r="C23" s="3">
        <v>41003.879999999997</v>
      </c>
      <c r="D23" s="3">
        <v>36001.06</v>
      </c>
      <c r="E23" s="3">
        <v>25766.6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x14ac:dyDescent="0.25">
      <c r="A24" s="1" t="s">
        <v>16</v>
      </c>
      <c r="B24" s="9">
        <f>SUM(B23)</f>
        <v>37518.93</v>
      </c>
      <c r="C24" s="9">
        <f t="shared" ref="C24:M24" si="4">SUM(C23)</f>
        <v>41003.879999999997</v>
      </c>
      <c r="D24" s="9">
        <f t="shared" si="4"/>
        <v>36001.06</v>
      </c>
      <c r="E24" s="9">
        <f t="shared" si="4"/>
        <v>25766.6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</row>
    <row r="25" spans="1:13" x14ac:dyDescent="0.25">
      <c r="A25" t="s">
        <v>3</v>
      </c>
      <c r="B25" s="3">
        <v>264281</v>
      </c>
      <c r="C25" s="3">
        <v>239641</v>
      </c>
      <c r="D25" s="3">
        <v>196084.62</v>
      </c>
      <c r="E25" s="3">
        <v>193629.84000000003</v>
      </c>
      <c r="F25" s="3">
        <v>195733.65</v>
      </c>
      <c r="G25" s="3">
        <v>425691.92000000004</v>
      </c>
      <c r="H25" s="3">
        <v>196505.03083</v>
      </c>
      <c r="I25" s="3">
        <v>204996.52480000001</v>
      </c>
      <c r="J25" s="3">
        <v>208136.74385</v>
      </c>
      <c r="K25" s="3">
        <v>226023.34814999998</v>
      </c>
      <c r="L25" s="3">
        <v>230543.81511</v>
      </c>
      <c r="M25" s="3">
        <v>234078.00336000003</v>
      </c>
    </row>
    <row r="26" spans="1:13" x14ac:dyDescent="0.25">
      <c r="A26" t="s">
        <v>4</v>
      </c>
      <c r="B26" s="3">
        <v>76189.45</v>
      </c>
      <c r="C26" s="3">
        <v>96501</v>
      </c>
      <c r="D26" s="3">
        <v>87393.38</v>
      </c>
      <c r="E26" s="3">
        <v>75462.62</v>
      </c>
      <c r="F26" s="3">
        <v>73888.899999999994</v>
      </c>
      <c r="G26" s="3">
        <v>75067.009999999995</v>
      </c>
      <c r="H26" s="3">
        <v>81532.809580000001</v>
      </c>
      <c r="I26" s="3">
        <v>85052.70809</v>
      </c>
      <c r="J26" s="3">
        <v>86354.512109999981</v>
      </c>
      <c r="K26" s="3">
        <v>87966.818299999999</v>
      </c>
      <c r="L26" s="3">
        <v>89726.256339999993</v>
      </c>
      <c r="M26" s="3">
        <v>91099.704740000001</v>
      </c>
    </row>
    <row r="27" spans="1:13" x14ac:dyDescent="0.25">
      <c r="A27" t="s">
        <v>6</v>
      </c>
      <c r="B27" s="3">
        <v>0</v>
      </c>
      <c r="C27" s="3">
        <v>0</v>
      </c>
      <c r="D27" s="3">
        <v>0</v>
      </c>
      <c r="E27" s="10">
        <v>13700.300000000001</v>
      </c>
      <c r="F27" s="10">
        <v>1606.2</v>
      </c>
      <c r="G27" s="3">
        <v>37.49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5">
      <c r="A28" t="s">
        <v>9</v>
      </c>
      <c r="B28" s="3">
        <v>6996304.4099999992</v>
      </c>
      <c r="C28" s="3">
        <v>-1563515.72</v>
      </c>
      <c r="D28" s="3">
        <v>-372757.67000000004</v>
      </c>
      <c r="E28" s="3">
        <v>85675.64</v>
      </c>
      <c r="F28" s="3">
        <v>-166155.97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 x14ac:dyDescent="0.25">
      <c r="A29" t="s">
        <v>10</v>
      </c>
      <c r="B29" s="3">
        <v>75374.789999999994</v>
      </c>
      <c r="C29" s="3">
        <v>101257.12</v>
      </c>
      <c r="D29" s="3">
        <v>73268.95</v>
      </c>
      <c r="E29" s="3">
        <v>79099.300000000017</v>
      </c>
      <c r="F29" s="3">
        <v>65530.84</v>
      </c>
      <c r="G29" s="3">
        <v>81524.249999999971</v>
      </c>
      <c r="H29" s="3">
        <v>107187.52184</v>
      </c>
      <c r="I29" s="3">
        <v>104025.63190000001</v>
      </c>
      <c r="J29" s="3">
        <v>104267.4936</v>
      </c>
      <c r="K29" s="3">
        <v>104025.63190000001</v>
      </c>
      <c r="L29" s="3">
        <v>102682.02091436001</v>
      </c>
      <c r="M29" s="3">
        <v>87808.201422009995</v>
      </c>
    </row>
    <row r="30" spans="1:13" x14ac:dyDescent="0.25">
      <c r="A30" t="s">
        <v>17</v>
      </c>
      <c r="B30" s="11">
        <v>657705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25">
      <c r="A31" s="1" t="s">
        <v>18</v>
      </c>
      <c r="B31" s="6">
        <f>SUM(B25:B30)</f>
        <v>8069854.6499999994</v>
      </c>
      <c r="C31" s="6">
        <f>SUM(C25:C30)</f>
        <v>-1126116.6000000001</v>
      </c>
      <c r="D31" s="6">
        <f t="shared" ref="D31:M31" si="5">SUM(D25:D30)</f>
        <v>-16010.720000000045</v>
      </c>
      <c r="E31" s="6">
        <f t="shared" si="5"/>
        <v>447567.70000000007</v>
      </c>
      <c r="F31" s="6">
        <f t="shared" si="5"/>
        <v>170603.62</v>
      </c>
      <c r="G31" s="6">
        <f t="shared" si="5"/>
        <v>582320.67000000004</v>
      </c>
      <c r="H31" s="6">
        <f t="shared" si="5"/>
        <v>385225.36225000001</v>
      </c>
      <c r="I31" s="6">
        <f t="shared" si="5"/>
        <v>394074.86479000002</v>
      </c>
      <c r="J31" s="6">
        <f t="shared" si="5"/>
        <v>398758.74955999997</v>
      </c>
      <c r="K31" s="6">
        <f t="shared" si="5"/>
        <v>418015.79834999994</v>
      </c>
      <c r="L31" s="6">
        <f t="shared" si="5"/>
        <v>422952.09236436</v>
      </c>
      <c r="M31" s="6">
        <f t="shared" si="5"/>
        <v>412985.90952201001</v>
      </c>
    </row>
    <row r="32" spans="1:13" ht="15.75" thickBot="1" x14ac:dyDescent="0.3">
      <c r="A32" s="12" t="s">
        <v>19</v>
      </c>
      <c r="B32" s="13">
        <f t="shared" ref="B32:M32" si="6">B31+B24</f>
        <v>8107373.5799999991</v>
      </c>
      <c r="C32" s="13">
        <f t="shared" si="6"/>
        <v>-1085112.7200000002</v>
      </c>
      <c r="D32" s="13">
        <f t="shared" si="6"/>
        <v>19990.339999999953</v>
      </c>
      <c r="E32" s="13">
        <f t="shared" si="6"/>
        <v>473334.30000000005</v>
      </c>
      <c r="F32" s="13">
        <f t="shared" si="6"/>
        <v>170603.62</v>
      </c>
      <c r="G32" s="13">
        <f t="shared" si="6"/>
        <v>582320.67000000004</v>
      </c>
      <c r="H32" s="13">
        <f t="shared" si="6"/>
        <v>385225.36225000001</v>
      </c>
      <c r="I32" s="13">
        <f t="shared" si="6"/>
        <v>394074.86479000002</v>
      </c>
      <c r="J32" s="13">
        <f t="shared" si="6"/>
        <v>398758.74955999997</v>
      </c>
      <c r="K32" s="13">
        <f t="shared" si="6"/>
        <v>418015.79834999994</v>
      </c>
      <c r="L32" s="13">
        <f t="shared" si="6"/>
        <v>422952.09236436</v>
      </c>
      <c r="M32" s="13">
        <f t="shared" si="6"/>
        <v>412985.90952201001</v>
      </c>
    </row>
    <row r="33" spans="2:13" ht="15.75" thickTop="1" x14ac:dyDescent="0.25"/>
    <row r="34" spans="2:13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6" spans="2:13" x14ac:dyDescent="0.25">
      <c r="B36" s="8"/>
    </row>
  </sheetData>
  <pageMargins left="0.7" right="0.7" top="0.75" bottom="0.75" header="0.3" footer="0.3"/>
  <ignoredErrors>
    <ignoredError sqref="B11:M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Witness signed off</Cynthia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Cynthia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Mont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84A04DB0-93DB-4E43-A18E-A3D1245E3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2C718-1775-4E2B-8C55-867628C6A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9B9FF-9492-4EFB-82C2-CD5F02359217}">
  <ds:schemaRefs>
    <ds:schemaRef ds:uri="6a95137c-d42e-468e-9f88-48056057fa5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 Alim</dc:creator>
  <cp:keywords/>
  <dc:description/>
  <cp:lastModifiedBy>Susan Kim</cp:lastModifiedBy>
  <cp:revision/>
  <dcterms:created xsi:type="dcterms:W3CDTF">2026-04-18T17:30:49Z</dcterms:created>
  <dcterms:modified xsi:type="dcterms:W3CDTF">2026-05-08T02:30:26Z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