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19" documentId="13_ncr:1_{6FA4F90A-CF0D-4CDA-962A-CD1A70F28EFF}" xr6:coauthVersionLast="47" xr6:coauthVersionMax="47" xr10:uidLastSave="{CBC22511-34BF-401A-B2F4-792CCE9CB90D}"/>
  <bookViews>
    <workbookView xWindow="-110" yWindow="-110" windowWidth="22780" windowHeight="14540" xr2:uid="{A3721B56-79DD-478F-9265-CC638A357184}"/>
  </bookViews>
  <sheets>
    <sheet name="6-Staff-139" sheetId="1" r:id="rId1"/>
  </sheets>
  <externalReferences>
    <externalReference r:id="rId2"/>
  </externalReferences>
  <definedNames>
    <definedName name="BridgeYear">'[1]LDC Info'!$E$26</definedName>
    <definedName name="TestYear">'[1]LDC Info'!$E$24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6" i="1" l="1"/>
  <c r="N76" i="1"/>
  <c r="M76" i="1"/>
  <c r="J76" i="1"/>
  <c r="I76" i="1"/>
  <c r="H76" i="1"/>
  <c r="J72" i="1"/>
  <c r="I72" i="1"/>
  <c r="H72" i="1"/>
  <c r="G72" i="1" s="1"/>
  <c r="F72" i="1" s="1"/>
  <c r="E72" i="1" s="1"/>
  <c r="D72" i="1" s="1"/>
  <c r="O68" i="1"/>
  <c r="N68" i="1"/>
  <c r="M68" i="1"/>
  <c r="L68" i="1"/>
  <c r="K68" i="1"/>
  <c r="J68" i="1"/>
  <c r="I68" i="1"/>
  <c r="H68" i="1"/>
  <c r="G68" i="1"/>
  <c r="F68" i="1"/>
  <c r="E68" i="1"/>
  <c r="D68" i="1"/>
  <c r="J65" i="1"/>
  <c r="I65" i="1"/>
  <c r="H65" i="1"/>
  <c r="G65" i="1" s="1"/>
  <c r="F65" i="1" s="1"/>
  <c r="E65" i="1" s="1"/>
  <c r="D65" i="1" s="1"/>
  <c r="O61" i="1"/>
  <c r="N61" i="1"/>
  <c r="M61" i="1"/>
  <c r="L61" i="1"/>
  <c r="K61" i="1"/>
  <c r="J61" i="1"/>
  <c r="I61" i="1"/>
  <c r="H61" i="1"/>
  <c r="G61" i="1"/>
  <c r="F61" i="1"/>
  <c r="E61" i="1"/>
  <c r="D61" i="1"/>
  <c r="J58" i="1"/>
  <c r="I58" i="1"/>
  <c r="H58" i="1"/>
  <c r="H57" i="1" s="1"/>
  <c r="O54" i="1"/>
  <c r="N54" i="1"/>
  <c r="M54" i="1"/>
  <c r="L54" i="1"/>
  <c r="K54" i="1"/>
  <c r="J54" i="1"/>
  <c r="I54" i="1"/>
  <c r="H54" i="1"/>
  <c r="G54" i="1"/>
  <c r="F54" i="1"/>
  <c r="E54" i="1"/>
  <c r="D54" i="1"/>
  <c r="J51" i="1"/>
  <c r="I51" i="1"/>
  <c r="H51" i="1"/>
  <c r="G51" i="1" s="1"/>
  <c r="F51" i="1" s="1"/>
  <c r="E51" i="1" s="1"/>
  <c r="D51" i="1" s="1"/>
  <c r="G47" i="1"/>
  <c r="M47" i="1"/>
  <c r="L47" i="1"/>
  <c r="K47" i="1"/>
  <c r="H47" i="1"/>
  <c r="J43" i="1"/>
  <c r="I43" i="1"/>
  <c r="H43" i="1"/>
  <c r="H42" i="1" s="1"/>
  <c r="G43" i="1"/>
  <c r="F43" i="1"/>
  <c r="E43" i="1" s="1"/>
  <c r="D43" i="1" s="1"/>
  <c r="H39" i="1"/>
  <c r="G39" i="1"/>
  <c r="O39" i="1"/>
  <c r="N39" i="1"/>
  <c r="F39" i="1"/>
  <c r="E39" i="1"/>
  <c r="D39" i="1"/>
  <c r="J35" i="1"/>
  <c r="I35" i="1"/>
  <c r="H35" i="1"/>
  <c r="H34" i="1" s="1"/>
  <c r="G35" i="1"/>
  <c r="F35" i="1"/>
  <c r="E35" i="1" s="1"/>
  <c r="D35" i="1" s="1"/>
  <c r="L31" i="1"/>
  <c r="K31" i="1"/>
  <c r="J31" i="1"/>
  <c r="I31" i="1"/>
  <c r="H31" i="1"/>
  <c r="G31" i="1"/>
  <c r="F31" i="1"/>
  <c r="D31" i="1"/>
  <c r="J27" i="1"/>
  <c r="I27" i="1"/>
  <c r="H27" i="1" s="1"/>
  <c r="N23" i="1"/>
  <c r="O23" i="1"/>
  <c r="D23" i="1"/>
  <c r="M23" i="1"/>
  <c r="L23" i="1"/>
  <c r="K23" i="1"/>
  <c r="H23" i="1"/>
  <c r="G23" i="1"/>
  <c r="F23" i="1"/>
  <c r="J19" i="1"/>
  <c r="I19" i="1"/>
  <c r="H19" i="1"/>
  <c r="H18" i="1" s="1"/>
  <c r="G19" i="1"/>
  <c r="F19" i="1"/>
  <c r="E19" i="1" s="1"/>
  <c r="D19" i="1" s="1"/>
  <c r="J15" i="1"/>
  <c r="I15" i="1"/>
  <c r="E15" i="1"/>
  <c r="D15" i="1"/>
  <c r="O15" i="1"/>
  <c r="N15" i="1"/>
  <c r="J12" i="1"/>
  <c r="I12" i="1"/>
  <c r="H12" i="1"/>
  <c r="H11" i="1" s="1"/>
  <c r="G12" i="1"/>
  <c r="F12" i="1" s="1"/>
  <c r="E12" i="1" s="1"/>
  <c r="D12" i="1" s="1"/>
  <c r="O8" i="1"/>
  <c r="N8" i="1"/>
  <c r="H8" i="1"/>
  <c r="G8" i="1"/>
  <c r="F8" i="1"/>
  <c r="J5" i="1"/>
  <c r="I5" i="1"/>
  <c r="H5" i="1"/>
  <c r="H4" i="1" s="1"/>
  <c r="I39" i="1" l="1"/>
  <c r="L8" i="1"/>
  <c r="D8" i="1"/>
  <c r="N47" i="1"/>
  <c r="E8" i="1"/>
  <c r="O47" i="1"/>
  <c r="K76" i="1"/>
  <c r="O31" i="1"/>
  <c r="G58" i="1"/>
  <c r="F58" i="1" s="1"/>
  <c r="E58" i="1" s="1"/>
  <c r="D58" i="1" s="1"/>
  <c r="L76" i="1"/>
  <c r="J39" i="1"/>
  <c r="E23" i="1"/>
  <c r="F76" i="1"/>
  <c r="G76" i="1"/>
  <c r="F15" i="1"/>
  <c r="M39" i="1"/>
  <c r="G15" i="1"/>
  <c r="H15" i="1"/>
  <c r="E47" i="1"/>
  <c r="N31" i="1"/>
  <c r="E31" i="1"/>
  <c r="K15" i="1"/>
  <c r="H50" i="1"/>
  <c r="I8" i="1"/>
  <c r="L15" i="1"/>
  <c r="I47" i="1"/>
  <c r="D76" i="1"/>
  <c r="K8" i="1"/>
  <c r="M8" i="1"/>
  <c r="K39" i="1"/>
  <c r="L39" i="1"/>
  <c r="M31" i="1"/>
  <c r="D47" i="1"/>
  <c r="I23" i="1"/>
  <c r="J23" i="1"/>
  <c r="F47" i="1"/>
  <c r="G5" i="1"/>
  <c r="F5" i="1" s="1"/>
  <c r="E5" i="1" s="1"/>
  <c r="D5" i="1" s="1"/>
  <c r="J8" i="1"/>
  <c r="M15" i="1"/>
  <c r="J47" i="1"/>
  <c r="H64" i="1"/>
  <c r="E76" i="1"/>
  <c r="G27" i="1"/>
  <c r="F27" i="1" s="1"/>
  <c r="E27" i="1" s="1"/>
  <c r="D27" i="1" s="1"/>
  <c r="H26" i="1"/>
  <c r="H71" i="1"/>
</calcChain>
</file>

<file path=xl/sharedStrings.xml><?xml version="1.0" encoding="utf-8"?>
<sst xmlns="http://schemas.openxmlformats.org/spreadsheetml/2006/main" count="276" uniqueCount="37">
  <si>
    <t xml:space="preserve">Account 4082 - Retail Services Revenues </t>
  </si>
  <si>
    <t>2020 Actual</t>
  </si>
  <si>
    <t>2021 Actual</t>
  </si>
  <si>
    <t>2022 Actual</t>
  </si>
  <si>
    <t>2023 Actual</t>
  </si>
  <si>
    <t>2025 Actual</t>
  </si>
  <si>
    <t>Bridge Year</t>
  </si>
  <si>
    <t>Test Year</t>
  </si>
  <si>
    <t>Forecast</t>
  </si>
  <si>
    <t>Reporting Basis</t>
  </si>
  <si>
    <t>MIFRS</t>
  </si>
  <si>
    <t>Retailers' Charges</t>
  </si>
  <si>
    <t>Total</t>
  </si>
  <si>
    <t xml:space="preserve">Account 4084 - Service Transaction Requests Revenues </t>
  </si>
  <si>
    <t>STR Revenues</t>
  </si>
  <si>
    <t xml:space="preserve">Account 4086 - SSS Administration Revenue </t>
  </si>
  <si>
    <t>SSS Administrative Revenue</t>
  </si>
  <si>
    <t>SSS Admin Unbilled</t>
  </si>
  <si>
    <t xml:space="preserve">Account 4210 - Rent from Electric Property </t>
  </si>
  <si>
    <t>Rent from Electric Property</t>
  </si>
  <si>
    <t>Revenue - POP License</t>
  </si>
  <si>
    <t xml:space="preserve">Account 4305 - Regulatory Debits </t>
  </si>
  <si>
    <t>Transitonal PP&amp;E (capitalized interest)</t>
  </si>
  <si>
    <t>Locate Costs in Rates</t>
  </si>
  <si>
    <t xml:space="preserve">Account 4310 - Regulatory Credits </t>
  </si>
  <si>
    <t>Transitional PP&amp;E (loss on retirement)</t>
  </si>
  <si>
    <t>Change in Useful Life</t>
  </si>
  <si>
    <t xml:space="preserve">Account 4335 - Profits and Losses from Financial Instrument Hedges </t>
  </si>
  <si>
    <t>Unrealized Gain/Loss on Swap</t>
  </si>
  <si>
    <t xml:space="preserve">Account 4355 - Gain on Disposition of Utility and Other Property </t>
  </si>
  <si>
    <t>Gain on Disposition of Utility and Other Property</t>
  </si>
  <si>
    <t>Account 4398 - Foreign Exchange Gains and Losses, Including Amortization</t>
  </si>
  <si>
    <t>Foreign Exchange Gains and Losses, Including Amortization</t>
  </si>
  <si>
    <t xml:space="preserve">Account 4405 - Interest and Dividend Income </t>
  </si>
  <si>
    <t>Interest Income</t>
  </si>
  <si>
    <t>Updated with 2025 actuals, Appendix 2-H updated in 1-SEC-13, Attachment 2</t>
  </si>
  <si>
    <t>Finance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</si>
</sst>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EBF1DE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3" borderId="13" xfId="0" applyFont="1" applyFill="1" applyBorder="1"/>
    <xf numFmtId="0" fontId="5" fillId="3" borderId="9" xfId="0" applyFont="1" applyFill="1" applyBorder="1"/>
    <xf numFmtId="0" fontId="4" fillId="3" borderId="9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left" indent="1"/>
      <protection locked="0"/>
    </xf>
    <xf numFmtId="0" fontId="6" fillId="2" borderId="15" xfId="0" applyFont="1" applyFill="1" applyBorder="1" applyAlignment="1" applyProtection="1">
      <alignment horizontal="left" indent="1"/>
      <protection locked="0"/>
    </xf>
    <xf numFmtId="164" fontId="6" fillId="4" borderId="8" xfId="1" applyNumberFormat="1" applyFont="1" applyFill="1" applyBorder="1" applyProtection="1">
      <protection locked="0"/>
    </xf>
    <xf numFmtId="164" fontId="6" fillId="4" borderId="12" xfId="1" applyNumberFormat="1" applyFont="1" applyFill="1" applyBorder="1" applyProtection="1">
      <protection locked="0"/>
    </xf>
    <xf numFmtId="0" fontId="6" fillId="2" borderId="16" xfId="0" applyFont="1" applyFill="1" applyBorder="1" applyAlignment="1" applyProtection="1">
      <alignment horizontal="left" indent="1"/>
      <protection locked="0"/>
    </xf>
    <xf numFmtId="0" fontId="6" fillId="2" borderId="17" xfId="0" applyFont="1" applyFill="1" applyBorder="1" applyProtection="1">
      <protection locked="0"/>
    </xf>
    <xf numFmtId="164" fontId="6" fillId="4" borderId="18" xfId="1" applyNumberFormat="1" applyFont="1" applyFill="1" applyBorder="1" applyProtection="1">
      <protection locked="0"/>
    </xf>
    <xf numFmtId="164" fontId="6" fillId="4" borderId="19" xfId="1" applyNumberFormat="1" applyFont="1" applyFill="1" applyBorder="1" applyProtection="1">
      <protection locked="0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0" fontId="4" fillId="2" borderId="20" xfId="0" applyFont="1" applyFill="1" applyBorder="1" applyAlignment="1" applyProtection="1">
      <alignment horizontal="left"/>
      <protection locked="0"/>
    </xf>
    <xf numFmtId="0" fontId="4" fillId="2" borderId="2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Corporate%20Planning/Rate%20Application%20Backup/Chapter%202%20Filing%20Appendices/2026_Filing_Requirements_Chapter2_Appendices_1.0_.xlsm" TargetMode="External"/><Relationship Id="rId2" Type="http://schemas.openxmlformats.org/officeDocument/2006/relationships/externalLinkPath" Target="file:///S:\Corporate%20Planning\Rate%20Application%20Backup\Chapter%202%20Filing%20Appendices\2026_Filing_Requirements_Chapter2_Appendices_1.0_.xlsm" TargetMode="External"/><Relationship Id="rId1" Type="http://schemas.openxmlformats.org/officeDocument/2006/relationships/externalLinkPath" Target="/Corporate%20Planning/Rate%20Application%20Backup/Chapter%202%20Filing%20Appendices/2026_Filing_Requirements_Chapter2_Appendices_1.0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2.1.4_ServiceQuality old"/>
      <sheetName val="App.2-H_Other_Rev"/>
      <sheetName val="Hidden_Other Revenue"/>
      <sheetName val="App_2-I LF_CDM"/>
      <sheetName val="lists"/>
      <sheetName val="2.1.7  All Accounts"/>
      <sheetName val="App.2-IA_Load_Forecast_Instrct"/>
      <sheetName val="App.2-IB_Load_Forecast_Analysis"/>
      <sheetName val="2.1.5.6"/>
      <sheetName val="2.1.4_ServiceQuality"/>
      <sheetName val="2.1.7 - System OM (2-AB)"/>
      <sheetName val="2.1.4 SAIDI SAIFI"/>
      <sheetName val="2018 Adjusted SAIDI and SAIFI"/>
      <sheetName val="2019 Adjusted SAIDI and SAIFI"/>
      <sheetName val="2020"/>
      <sheetName val="Several_Accounts"/>
      <sheetName val="2.1.2"/>
      <sheetName val="2.1.5.4"/>
      <sheetName val="FTE"/>
      <sheetName val="OM&amp;A_Expenses"/>
      <sheetName val="App.2-JA_OM&amp;A_Summary_Analys"/>
      <sheetName val="Hidden_OM&amp;A Summary"/>
      <sheetName val="App.2-JB_OM&amp;A_Cost _Drivers"/>
      <sheetName val="App.2-JC_OMA Programs"/>
      <sheetName val="App.2-JD_OM&amp;A USoA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 refreshError="1">
        <row r="14">
          <cell r="E14"/>
        </row>
        <row r="24">
          <cell r="E24">
            <v>2026</v>
          </cell>
        </row>
        <row r="26">
          <cell r="E26">
            <v>2025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D37B2-0170-4111-ADBB-CDF219CA3BE8}">
  <dimension ref="A1:X76"/>
  <sheetViews>
    <sheetView tabSelected="1" workbookViewId="0"/>
  </sheetViews>
  <sheetFormatPr defaultRowHeight="14.5" x14ac:dyDescent="0.35"/>
  <cols>
    <col min="3" max="3" width="42.36328125" customWidth="1"/>
    <col min="4" max="15" width="13.54296875" customWidth="1"/>
  </cols>
  <sheetData>
    <row r="1" spans="1:24" x14ac:dyDescent="0.35">
      <c r="A1" s="1" t="s">
        <v>35</v>
      </c>
    </row>
    <row r="3" spans="1:24" ht="15" thickBot="1" x14ac:dyDescent="0.4">
      <c r="B3" s="1" t="s">
        <v>0</v>
      </c>
      <c r="W3" s="2"/>
      <c r="X3" s="2"/>
    </row>
    <row r="4" spans="1:24" x14ac:dyDescent="0.35">
      <c r="B4" s="34"/>
      <c r="C4" s="35"/>
      <c r="D4" s="3" t="s">
        <v>1</v>
      </c>
      <c r="E4" s="4" t="s">
        <v>2</v>
      </c>
      <c r="F4" s="3" t="s">
        <v>3</v>
      </c>
      <c r="G4" s="3" t="s">
        <v>4</v>
      </c>
      <c r="H4" s="3" t="str">
        <f>H5&amp; " Actual"</f>
        <v>2024 Actual</v>
      </c>
      <c r="I4" s="5" t="s">
        <v>5</v>
      </c>
      <c r="J4" s="3" t="s">
        <v>6</v>
      </c>
      <c r="K4" s="6" t="s">
        <v>7</v>
      </c>
      <c r="L4" s="3" t="s">
        <v>8</v>
      </c>
      <c r="M4" s="3" t="s">
        <v>8</v>
      </c>
      <c r="N4" s="3" t="s">
        <v>8</v>
      </c>
      <c r="O4" s="7" t="s">
        <v>8</v>
      </c>
    </row>
    <row r="5" spans="1:24" x14ac:dyDescent="0.35">
      <c r="B5" s="8"/>
      <c r="C5" s="9"/>
      <c r="D5" s="10">
        <f>E5-1</f>
        <v>2020</v>
      </c>
      <c r="E5" s="11">
        <f>F5-1</f>
        <v>2021</v>
      </c>
      <c r="F5" s="12">
        <f>G5-1</f>
        <v>2022</v>
      </c>
      <c r="G5" s="12">
        <f>H5-1</f>
        <v>2023</v>
      </c>
      <c r="H5" s="13">
        <f>I5-1</f>
        <v>2024</v>
      </c>
      <c r="I5" s="13">
        <f>BridgeYear</f>
        <v>2025</v>
      </c>
      <c r="J5" s="10">
        <f>TestYear</f>
        <v>2026</v>
      </c>
      <c r="K5" s="14">
        <v>2027</v>
      </c>
      <c r="L5" s="10">
        <v>2028</v>
      </c>
      <c r="M5" s="10">
        <v>2029</v>
      </c>
      <c r="N5" s="10">
        <v>2030</v>
      </c>
      <c r="O5" s="15">
        <v>2031</v>
      </c>
    </row>
    <row r="6" spans="1:24" x14ac:dyDescent="0.35">
      <c r="B6" s="16" t="s">
        <v>9</v>
      </c>
      <c r="C6" s="17"/>
      <c r="D6" s="18" t="s">
        <v>10</v>
      </c>
      <c r="E6" s="18" t="s">
        <v>10</v>
      </c>
      <c r="F6" s="18" t="s">
        <v>10</v>
      </c>
      <c r="G6" s="18" t="s">
        <v>10</v>
      </c>
      <c r="H6" s="18" t="s">
        <v>10</v>
      </c>
      <c r="I6" s="19" t="s">
        <v>10</v>
      </c>
      <c r="J6" s="19" t="s">
        <v>10</v>
      </c>
      <c r="K6" s="20" t="s">
        <v>10</v>
      </c>
      <c r="L6" s="20" t="s">
        <v>10</v>
      </c>
      <c r="M6" s="20" t="s">
        <v>10</v>
      </c>
      <c r="N6" s="20" t="s">
        <v>10</v>
      </c>
      <c r="O6" s="21" t="s">
        <v>10</v>
      </c>
    </row>
    <row r="7" spans="1:24" ht="15" thickBot="1" x14ac:dyDescent="0.4">
      <c r="B7" s="26" t="s">
        <v>11</v>
      </c>
      <c r="C7" s="27"/>
      <c r="D7" s="28">
        <v>33194.28</v>
      </c>
      <c r="E7" s="28">
        <v>94877.69</v>
      </c>
      <c r="F7" s="28">
        <v>78197.03</v>
      </c>
      <c r="G7" s="28">
        <v>77419.290000000008</v>
      </c>
      <c r="H7" s="28">
        <v>78622.399999999994</v>
      </c>
      <c r="I7" s="28">
        <v>55278.320000000007</v>
      </c>
      <c r="J7" s="28">
        <v>24707</v>
      </c>
      <c r="K7" s="28">
        <v>87598</v>
      </c>
      <c r="L7" s="28">
        <v>89350</v>
      </c>
      <c r="M7" s="28">
        <v>91137</v>
      </c>
      <c r="N7" s="28">
        <v>92960</v>
      </c>
      <c r="O7" s="29">
        <v>94819</v>
      </c>
    </row>
    <row r="8" spans="1:24" ht="15.5" thickTop="1" thickBot="1" x14ac:dyDescent="0.4">
      <c r="B8" s="32" t="s">
        <v>12</v>
      </c>
      <c r="C8" s="33"/>
      <c r="D8" s="30">
        <f>SUM(D7:D7)</f>
        <v>33194.28</v>
      </c>
      <c r="E8" s="30">
        <f>SUM(E7:E7)</f>
        <v>94877.69</v>
      </c>
      <c r="F8" s="30">
        <f>SUM(F7:F7)</f>
        <v>78197.03</v>
      </c>
      <c r="G8" s="30">
        <f>SUM(G7:G7)</f>
        <v>77419.290000000008</v>
      </c>
      <c r="H8" s="30">
        <f>SUM(H7:H7)</f>
        <v>78622.399999999994</v>
      </c>
      <c r="I8" s="30">
        <f>SUM(I7:I7)</f>
        <v>55278.320000000007</v>
      </c>
      <c r="J8" s="30">
        <f>SUM(J7:J7)</f>
        <v>24707</v>
      </c>
      <c r="K8" s="30">
        <f>SUM(K7:K7)</f>
        <v>87598</v>
      </c>
      <c r="L8" s="30">
        <f>SUM(L7:L7)</f>
        <v>89350</v>
      </c>
      <c r="M8" s="30">
        <f>SUM(M7:M7)</f>
        <v>91137</v>
      </c>
      <c r="N8" s="30">
        <f>SUM(N7:N7)</f>
        <v>92960</v>
      </c>
      <c r="O8" s="31">
        <f>SUM(O7:O7)</f>
        <v>94819</v>
      </c>
    </row>
    <row r="9" spans="1:24" x14ac:dyDescent="0.35"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24" ht="15" thickBot="1" x14ac:dyDescent="0.4">
      <c r="B10" s="1" t="s">
        <v>13</v>
      </c>
    </row>
    <row r="11" spans="1:24" x14ac:dyDescent="0.35">
      <c r="B11" s="34"/>
      <c r="C11" s="35"/>
      <c r="D11" s="3" t="s">
        <v>1</v>
      </c>
      <c r="E11" s="4" t="s">
        <v>2</v>
      </c>
      <c r="F11" s="3" t="s">
        <v>3</v>
      </c>
      <c r="G11" s="3" t="s">
        <v>4</v>
      </c>
      <c r="H11" s="3" t="str">
        <f>H12&amp; " Actual"</f>
        <v>2024 Actual</v>
      </c>
      <c r="I11" s="5" t="s">
        <v>5</v>
      </c>
      <c r="J11" s="3" t="s">
        <v>6</v>
      </c>
      <c r="K11" s="6" t="s">
        <v>7</v>
      </c>
      <c r="L11" s="3" t="s">
        <v>8</v>
      </c>
      <c r="M11" s="3" t="s">
        <v>8</v>
      </c>
      <c r="N11" s="3" t="s">
        <v>8</v>
      </c>
      <c r="O11" s="7" t="s">
        <v>8</v>
      </c>
    </row>
    <row r="12" spans="1:24" x14ac:dyDescent="0.35">
      <c r="B12" s="8"/>
      <c r="C12" s="9"/>
      <c r="D12" s="10">
        <f>E12-1</f>
        <v>2020</v>
      </c>
      <c r="E12" s="11">
        <f>F12-1</f>
        <v>2021</v>
      </c>
      <c r="F12" s="12">
        <f>G12-1</f>
        <v>2022</v>
      </c>
      <c r="G12" s="12">
        <f>H12-1</f>
        <v>2023</v>
      </c>
      <c r="H12" s="13">
        <f>I12-1</f>
        <v>2024</v>
      </c>
      <c r="I12" s="13">
        <f>BridgeYear</f>
        <v>2025</v>
      </c>
      <c r="J12" s="10">
        <f>TestYear</f>
        <v>2026</v>
      </c>
      <c r="K12" s="14">
        <v>2027</v>
      </c>
      <c r="L12" s="10">
        <v>2028</v>
      </c>
      <c r="M12" s="10">
        <v>2029</v>
      </c>
      <c r="N12" s="10">
        <v>2030</v>
      </c>
      <c r="O12" s="15">
        <v>2031</v>
      </c>
    </row>
    <row r="13" spans="1:24" x14ac:dyDescent="0.35">
      <c r="B13" s="16" t="s">
        <v>9</v>
      </c>
      <c r="C13" s="17"/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9" t="s">
        <v>10</v>
      </c>
      <c r="J13" s="19" t="s">
        <v>10</v>
      </c>
      <c r="K13" s="20" t="s">
        <v>10</v>
      </c>
      <c r="L13" s="20" t="s">
        <v>10</v>
      </c>
      <c r="M13" s="20" t="s">
        <v>10</v>
      </c>
      <c r="N13" s="20" t="s">
        <v>10</v>
      </c>
      <c r="O13" s="21" t="s">
        <v>10</v>
      </c>
    </row>
    <row r="14" spans="1:24" ht="15" thickBot="1" x14ac:dyDescent="0.4">
      <c r="B14" s="26" t="s">
        <v>14</v>
      </c>
      <c r="C14" s="27"/>
      <c r="D14" s="28">
        <v>1969.95</v>
      </c>
      <c r="E14" s="28">
        <v>1588.8000000000002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9">
        <v>0</v>
      </c>
    </row>
    <row r="15" spans="1:24" ht="15.5" thickTop="1" thickBot="1" x14ac:dyDescent="0.4">
      <c r="B15" s="32" t="s">
        <v>12</v>
      </c>
      <c r="C15" s="33"/>
      <c r="D15" s="30">
        <f>SUM(D14:D14)</f>
        <v>1969.95</v>
      </c>
      <c r="E15" s="30">
        <f>SUM(E14:E14)</f>
        <v>1588.8000000000002</v>
      </c>
      <c r="F15" s="30">
        <f>SUM(F14:F14)</f>
        <v>0</v>
      </c>
      <c r="G15" s="30">
        <f>SUM(G14:G14)</f>
        <v>0</v>
      </c>
      <c r="H15" s="30">
        <f>SUM(H14:H14)</f>
        <v>0</v>
      </c>
      <c r="I15" s="30">
        <f>SUM(I14:I14)</f>
        <v>0</v>
      </c>
      <c r="J15" s="30">
        <f>SUM(J14:J14)</f>
        <v>0</v>
      </c>
      <c r="K15" s="30">
        <f>SUM(K14:K14)</f>
        <v>0</v>
      </c>
      <c r="L15" s="30">
        <f>SUM(L14:L14)</f>
        <v>0</v>
      </c>
      <c r="M15" s="30">
        <f>SUM(M14:M14)</f>
        <v>0</v>
      </c>
      <c r="N15" s="30">
        <f>SUM(N14:N14)</f>
        <v>0</v>
      </c>
      <c r="O15" s="31">
        <f>SUM(O14:O14)</f>
        <v>0</v>
      </c>
    </row>
    <row r="16" spans="1:24" x14ac:dyDescent="0.35"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2:15" ht="15" thickBot="1" x14ac:dyDescent="0.4">
      <c r="B17" s="1" t="s">
        <v>15</v>
      </c>
    </row>
    <row r="18" spans="2:15" x14ac:dyDescent="0.35">
      <c r="B18" s="34"/>
      <c r="C18" s="35"/>
      <c r="D18" s="3" t="s">
        <v>1</v>
      </c>
      <c r="E18" s="4" t="s">
        <v>2</v>
      </c>
      <c r="F18" s="3" t="s">
        <v>3</v>
      </c>
      <c r="G18" s="3" t="s">
        <v>4</v>
      </c>
      <c r="H18" s="3" t="str">
        <f>H19&amp; " Actual"</f>
        <v>2024 Actual</v>
      </c>
      <c r="I18" s="5" t="s">
        <v>5</v>
      </c>
      <c r="J18" s="3" t="s">
        <v>6</v>
      </c>
      <c r="K18" s="6" t="s">
        <v>7</v>
      </c>
      <c r="L18" s="3" t="s">
        <v>8</v>
      </c>
      <c r="M18" s="3" t="s">
        <v>8</v>
      </c>
      <c r="N18" s="3" t="s">
        <v>8</v>
      </c>
      <c r="O18" s="7" t="s">
        <v>8</v>
      </c>
    </row>
    <row r="19" spans="2:15" x14ac:dyDescent="0.35">
      <c r="B19" s="8"/>
      <c r="C19" s="9"/>
      <c r="D19" s="10">
        <f>E19-1</f>
        <v>2020</v>
      </c>
      <c r="E19" s="11">
        <f>F19-1</f>
        <v>2021</v>
      </c>
      <c r="F19" s="12">
        <f>G19-1</f>
        <v>2022</v>
      </c>
      <c r="G19" s="12">
        <f>H19-1</f>
        <v>2023</v>
      </c>
      <c r="H19" s="13">
        <f>I19-1</f>
        <v>2024</v>
      </c>
      <c r="I19" s="13">
        <f>BridgeYear</f>
        <v>2025</v>
      </c>
      <c r="J19" s="10">
        <f>TestYear</f>
        <v>2026</v>
      </c>
      <c r="K19" s="14">
        <v>2027</v>
      </c>
      <c r="L19" s="10">
        <v>2028</v>
      </c>
      <c r="M19" s="10">
        <v>2029</v>
      </c>
      <c r="N19" s="10">
        <v>2030</v>
      </c>
      <c r="O19" s="15">
        <v>2031</v>
      </c>
    </row>
    <row r="20" spans="2:15" x14ac:dyDescent="0.35">
      <c r="B20" s="16" t="s">
        <v>9</v>
      </c>
      <c r="C20" s="17"/>
      <c r="D20" s="18" t="s">
        <v>10</v>
      </c>
      <c r="E20" s="18" t="s">
        <v>10</v>
      </c>
      <c r="F20" s="18" t="s">
        <v>10</v>
      </c>
      <c r="G20" s="18" t="s">
        <v>10</v>
      </c>
      <c r="H20" s="18" t="s">
        <v>10</v>
      </c>
      <c r="I20" s="19" t="s">
        <v>10</v>
      </c>
      <c r="J20" s="19" t="s">
        <v>10</v>
      </c>
      <c r="K20" s="20" t="s">
        <v>10</v>
      </c>
      <c r="L20" s="20" t="s">
        <v>10</v>
      </c>
      <c r="M20" s="20" t="s">
        <v>10</v>
      </c>
      <c r="N20" s="20" t="s">
        <v>10</v>
      </c>
      <c r="O20" s="21" t="s">
        <v>10</v>
      </c>
    </row>
    <row r="21" spans="2:15" x14ac:dyDescent="0.35">
      <c r="B21" s="22" t="s">
        <v>16</v>
      </c>
      <c r="C21" s="23"/>
      <c r="D21" s="24">
        <v>593297.71</v>
      </c>
      <c r="E21" s="24">
        <v>621086.51</v>
      </c>
      <c r="F21" s="24">
        <v>614227.06000000006</v>
      </c>
      <c r="G21" s="24">
        <v>614040.01</v>
      </c>
      <c r="H21" s="24">
        <v>623239.56999999995</v>
      </c>
      <c r="I21" s="24">
        <v>635542.21</v>
      </c>
      <c r="J21" s="24">
        <v>700792.72216324997</v>
      </c>
      <c r="K21" s="24">
        <v>713140.45514712005</v>
      </c>
      <c r="L21" s="24">
        <v>725673.446184</v>
      </c>
      <c r="M21" s="24">
        <v>737729.23240608</v>
      </c>
      <c r="N21" s="24">
        <v>750928.39879848005</v>
      </c>
      <c r="O21" s="25">
        <v>763578.01996284002</v>
      </c>
    </row>
    <row r="22" spans="2:15" ht="15" thickBot="1" x14ac:dyDescent="0.4">
      <c r="B22" s="26" t="s">
        <v>17</v>
      </c>
      <c r="C22" s="27"/>
      <c r="D22" s="28">
        <v>48671.9</v>
      </c>
      <c r="E22" s="28">
        <v>7098.99</v>
      </c>
      <c r="F22" s="28">
        <v>3230.54</v>
      </c>
      <c r="G22" s="28">
        <v>266.09000000000003</v>
      </c>
      <c r="H22" s="28">
        <v>2733.13</v>
      </c>
      <c r="I22" s="28">
        <v>-1336.99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9">
        <v>0</v>
      </c>
    </row>
    <row r="23" spans="2:15" ht="15.5" thickTop="1" thickBot="1" x14ac:dyDescent="0.4">
      <c r="B23" s="32" t="s">
        <v>12</v>
      </c>
      <c r="C23" s="33"/>
      <c r="D23" s="30">
        <f t="shared" ref="D23:O23" si="0">SUM(D21:D22)</f>
        <v>641969.61</v>
      </c>
      <c r="E23" s="30">
        <f t="shared" si="0"/>
        <v>628185.5</v>
      </c>
      <c r="F23" s="30">
        <f t="shared" si="0"/>
        <v>617457.60000000009</v>
      </c>
      <c r="G23" s="30">
        <f t="shared" si="0"/>
        <v>614306.1</v>
      </c>
      <c r="H23" s="30">
        <f t="shared" si="0"/>
        <v>625972.69999999995</v>
      </c>
      <c r="I23" s="30">
        <f t="shared" si="0"/>
        <v>634205.22</v>
      </c>
      <c r="J23" s="30">
        <f t="shared" si="0"/>
        <v>700792.72216324997</v>
      </c>
      <c r="K23" s="30">
        <f t="shared" si="0"/>
        <v>713140.45514712005</v>
      </c>
      <c r="L23" s="30">
        <f t="shared" si="0"/>
        <v>725673.446184</v>
      </c>
      <c r="M23" s="30">
        <f t="shared" si="0"/>
        <v>737729.23240608</v>
      </c>
      <c r="N23" s="30">
        <f t="shared" si="0"/>
        <v>750928.39879848005</v>
      </c>
      <c r="O23" s="31">
        <f t="shared" si="0"/>
        <v>763578.01996284002</v>
      </c>
    </row>
    <row r="25" spans="2:15" ht="15" thickBot="1" x14ac:dyDescent="0.4">
      <c r="B25" s="1" t="s">
        <v>18</v>
      </c>
    </row>
    <row r="26" spans="2:15" x14ac:dyDescent="0.35">
      <c r="B26" s="34"/>
      <c r="C26" s="35"/>
      <c r="D26" s="3" t="s">
        <v>1</v>
      </c>
      <c r="E26" s="4" t="s">
        <v>2</v>
      </c>
      <c r="F26" s="3" t="s">
        <v>3</v>
      </c>
      <c r="G26" s="3" t="s">
        <v>4</v>
      </c>
      <c r="H26" s="3" t="str">
        <f>H27&amp; " Actual"</f>
        <v>2024 Actual</v>
      </c>
      <c r="I26" s="5" t="s">
        <v>5</v>
      </c>
      <c r="J26" s="3" t="s">
        <v>6</v>
      </c>
      <c r="K26" s="6" t="s">
        <v>7</v>
      </c>
      <c r="L26" s="3" t="s">
        <v>8</v>
      </c>
      <c r="M26" s="3" t="s">
        <v>8</v>
      </c>
      <c r="N26" s="3" t="s">
        <v>8</v>
      </c>
      <c r="O26" s="7" t="s">
        <v>8</v>
      </c>
    </row>
    <row r="27" spans="2:15" x14ac:dyDescent="0.35">
      <c r="B27" s="8"/>
      <c r="C27" s="9"/>
      <c r="D27" s="10">
        <f>E27-1</f>
        <v>2020</v>
      </c>
      <c r="E27" s="11">
        <f>F27-1</f>
        <v>2021</v>
      </c>
      <c r="F27" s="12">
        <f>G27-1</f>
        <v>2022</v>
      </c>
      <c r="G27" s="12">
        <f>H27-1</f>
        <v>2023</v>
      </c>
      <c r="H27" s="13">
        <f>I27-1</f>
        <v>2024</v>
      </c>
      <c r="I27" s="13">
        <f>BridgeYear</f>
        <v>2025</v>
      </c>
      <c r="J27" s="10">
        <f>TestYear</f>
        <v>2026</v>
      </c>
      <c r="K27" s="14">
        <v>2027</v>
      </c>
      <c r="L27" s="10">
        <v>2028</v>
      </c>
      <c r="M27" s="10">
        <v>2029</v>
      </c>
      <c r="N27" s="10">
        <v>2030</v>
      </c>
      <c r="O27" s="15">
        <v>2031</v>
      </c>
    </row>
    <row r="28" spans="2:15" x14ac:dyDescent="0.35">
      <c r="B28" s="16" t="s">
        <v>9</v>
      </c>
      <c r="C28" s="17"/>
      <c r="D28" s="18" t="s">
        <v>10</v>
      </c>
      <c r="E28" s="18" t="s">
        <v>10</v>
      </c>
      <c r="F28" s="18" t="s">
        <v>10</v>
      </c>
      <c r="G28" s="18" t="s">
        <v>10</v>
      </c>
      <c r="H28" s="18" t="s">
        <v>10</v>
      </c>
      <c r="I28" s="19" t="s">
        <v>10</v>
      </c>
      <c r="J28" s="19" t="s">
        <v>10</v>
      </c>
      <c r="K28" s="20" t="s">
        <v>10</v>
      </c>
      <c r="L28" s="20" t="s">
        <v>10</v>
      </c>
      <c r="M28" s="20" t="s">
        <v>10</v>
      </c>
      <c r="N28" s="20" t="s">
        <v>10</v>
      </c>
      <c r="O28" s="21" t="s">
        <v>10</v>
      </c>
    </row>
    <row r="29" spans="2:15" x14ac:dyDescent="0.35">
      <c r="B29" s="22" t="s">
        <v>19</v>
      </c>
      <c r="C29" s="23"/>
      <c r="D29" s="24">
        <v>682436.48000000021</v>
      </c>
      <c r="E29" s="24">
        <v>692036.87</v>
      </c>
      <c r="F29" s="24">
        <v>674754.12</v>
      </c>
      <c r="G29" s="24">
        <v>687221.99</v>
      </c>
      <c r="H29" s="24">
        <v>715739.61999999988</v>
      </c>
      <c r="I29" s="24">
        <v>698877.04999999993</v>
      </c>
      <c r="J29" s="24">
        <v>681473.85000000009</v>
      </c>
      <c r="K29" s="24">
        <v>1262325.6803076002</v>
      </c>
      <c r="L29" s="24">
        <v>1287572.1939137499</v>
      </c>
      <c r="M29" s="24">
        <v>1313323.6377920299</v>
      </c>
      <c r="N29" s="24">
        <v>1339590.1105478699</v>
      </c>
      <c r="O29" s="24">
        <v>1366381.91275883</v>
      </c>
    </row>
    <row r="30" spans="2:15" ht="15" thickBot="1" x14ac:dyDescent="0.4">
      <c r="B30" s="26" t="s">
        <v>20</v>
      </c>
      <c r="C30" s="27"/>
      <c r="D30" s="28">
        <v>0</v>
      </c>
      <c r="E30" s="28">
        <v>3500</v>
      </c>
      <c r="F30" s="28">
        <v>3955</v>
      </c>
      <c r="G30" s="28">
        <v>3500</v>
      </c>
      <c r="H30" s="28">
        <v>3500</v>
      </c>
      <c r="I30" s="28">
        <v>3500</v>
      </c>
      <c r="J30" s="28">
        <v>3500</v>
      </c>
      <c r="K30" s="28">
        <v>3500</v>
      </c>
      <c r="L30" s="28">
        <v>3500</v>
      </c>
      <c r="M30" s="28">
        <v>3500</v>
      </c>
      <c r="N30" s="28">
        <v>3500</v>
      </c>
      <c r="O30" s="29">
        <v>3500</v>
      </c>
    </row>
    <row r="31" spans="2:15" ht="15.5" thickTop="1" thickBot="1" x14ac:dyDescent="0.4">
      <c r="B31" s="32" t="s">
        <v>12</v>
      </c>
      <c r="C31" s="33"/>
      <c r="D31" s="30">
        <f>SUM(D29:D30)</f>
        <v>682436.48000000021</v>
      </c>
      <c r="E31" s="30">
        <f>SUM(E29:E30)</f>
        <v>695536.87</v>
      </c>
      <c r="F31" s="30">
        <f>SUM(F29:F30)</f>
        <v>678709.12</v>
      </c>
      <c r="G31" s="30">
        <f>SUM(G29:G30)</f>
        <v>690721.99</v>
      </c>
      <c r="H31" s="30">
        <f>SUM(H29:H30)</f>
        <v>719239.61999999988</v>
      </c>
      <c r="I31" s="30">
        <f>SUM(I29:I30)</f>
        <v>702377.04999999993</v>
      </c>
      <c r="J31" s="30">
        <f>SUM(J29:J30)</f>
        <v>684973.85000000009</v>
      </c>
      <c r="K31" s="30">
        <f>SUM(K29:K30)</f>
        <v>1265825.6803076002</v>
      </c>
      <c r="L31" s="30">
        <f>SUM(L29:L30)</f>
        <v>1291072.1939137499</v>
      </c>
      <c r="M31" s="30">
        <f>SUM(M29:M30)</f>
        <v>1316823.6377920299</v>
      </c>
      <c r="N31" s="30">
        <f>SUM(N29:N30)</f>
        <v>1343090.1105478699</v>
      </c>
      <c r="O31" s="31">
        <f>SUM(O29:O30)</f>
        <v>1369881.91275883</v>
      </c>
    </row>
    <row r="32" spans="2:15" x14ac:dyDescent="0.35"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2:15" ht="15" thickBot="1" x14ac:dyDescent="0.4">
      <c r="B33" s="1" t="s">
        <v>21</v>
      </c>
    </row>
    <row r="34" spans="2:15" x14ac:dyDescent="0.35">
      <c r="B34" s="34"/>
      <c r="C34" s="35"/>
      <c r="D34" s="3" t="s">
        <v>1</v>
      </c>
      <c r="E34" s="4" t="s">
        <v>2</v>
      </c>
      <c r="F34" s="3" t="s">
        <v>3</v>
      </c>
      <c r="G34" s="3" t="s">
        <v>4</v>
      </c>
      <c r="H34" s="3" t="str">
        <f>H35&amp; " Actual"</f>
        <v>2024 Actual</v>
      </c>
      <c r="I34" s="5" t="s">
        <v>5</v>
      </c>
      <c r="J34" s="3" t="s">
        <v>6</v>
      </c>
      <c r="K34" s="6" t="s">
        <v>7</v>
      </c>
      <c r="L34" s="3" t="s">
        <v>8</v>
      </c>
      <c r="M34" s="3" t="s">
        <v>8</v>
      </c>
      <c r="N34" s="3" t="s">
        <v>8</v>
      </c>
      <c r="O34" s="7" t="s">
        <v>8</v>
      </c>
    </row>
    <row r="35" spans="2:15" x14ac:dyDescent="0.35">
      <c r="B35" s="8"/>
      <c r="C35" s="9"/>
      <c r="D35" s="10">
        <f>E35-1</f>
        <v>2020</v>
      </c>
      <c r="E35" s="11">
        <f>F35-1</f>
        <v>2021</v>
      </c>
      <c r="F35" s="12">
        <f>G35-1</f>
        <v>2022</v>
      </c>
      <c r="G35" s="12">
        <f>H35-1</f>
        <v>2023</v>
      </c>
      <c r="H35" s="13">
        <f>I35-1</f>
        <v>2024</v>
      </c>
      <c r="I35" s="13">
        <f>BridgeYear</f>
        <v>2025</v>
      </c>
      <c r="J35" s="10">
        <f>TestYear</f>
        <v>2026</v>
      </c>
      <c r="K35" s="14">
        <v>2027</v>
      </c>
      <c r="L35" s="10">
        <v>2028</v>
      </c>
      <c r="M35" s="10">
        <v>2029</v>
      </c>
      <c r="N35" s="10">
        <v>2030</v>
      </c>
      <c r="O35" s="15">
        <v>2031</v>
      </c>
    </row>
    <row r="36" spans="2:15" x14ac:dyDescent="0.35">
      <c r="B36" s="16" t="s">
        <v>9</v>
      </c>
      <c r="C36" s="17"/>
      <c r="D36" s="18" t="s">
        <v>10</v>
      </c>
      <c r="E36" s="18" t="s">
        <v>10</v>
      </c>
      <c r="F36" s="18" t="s">
        <v>10</v>
      </c>
      <c r="G36" s="18" t="s">
        <v>10</v>
      </c>
      <c r="H36" s="18" t="s">
        <v>10</v>
      </c>
      <c r="I36" s="19" t="s">
        <v>10</v>
      </c>
      <c r="J36" s="19" t="s">
        <v>10</v>
      </c>
      <c r="K36" s="20" t="s">
        <v>10</v>
      </c>
      <c r="L36" s="20" t="s">
        <v>10</v>
      </c>
      <c r="M36" s="20" t="s">
        <v>10</v>
      </c>
      <c r="N36" s="20" t="s">
        <v>10</v>
      </c>
      <c r="O36" s="21" t="s">
        <v>10</v>
      </c>
    </row>
    <row r="37" spans="2:15" x14ac:dyDescent="0.35">
      <c r="B37" s="22" t="s">
        <v>22</v>
      </c>
      <c r="C37" s="23"/>
      <c r="D37" s="24">
        <v>-153849.57</v>
      </c>
      <c r="E37" s="24">
        <v>-184729.22</v>
      </c>
      <c r="F37" s="24">
        <v>-12636.14</v>
      </c>
      <c r="G37" s="24">
        <v>47302.11</v>
      </c>
      <c r="H37" s="24">
        <v>41593.449999999997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5">
        <v>0</v>
      </c>
    </row>
    <row r="38" spans="2:15" ht="15" thickBot="1" x14ac:dyDescent="0.4">
      <c r="B38" s="26" t="s">
        <v>23</v>
      </c>
      <c r="C38" s="27"/>
      <c r="D38" s="28">
        <v>0</v>
      </c>
      <c r="E38" s="28">
        <v>0</v>
      </c>
      <c r="F38" s="28">
        <v>0</v>
      </c>
      <c r="G38" s="28">
        <v>-1124754.75</v>
      </c>
      <c r="H38" s="28">
        <v>-1567158</v>
      </c>
      <c r="I38" s="28">
        <v>-1618875</v>
      </c>
      <c r="J38" s="28">
        <v>-1673917</v>
      </c>
      <c r="K38" s="28">
        <v>0</v>
      </c>
      <c r="L38" s="28">
        <v>0</v>
      </c>
      <c r="M38" s="28">
        <v>0</v>
      </c>
      <c r="N38" s="28">
        <v>0</v>
      </c>
      <c r="O38" s="29">
        <v>0</v>
      </c>
    </row>
    <row r="39" spans="2:15" ht="15.5" thickTop="1" thickBot="1" x14ac:dyDescent="0.4">
      <c r="B39" s="32" t="s">
        <v>12</v>
      </c>
      <c r="C39" s="33"/>
      <c r="D39" s="30">
        <f t="shared" ref="D39:O39" si="1">SUM(D37:D38)</f>
        <v>-153849.57</v>
      </c>
      <c r="E39" s="30">
        <f t="shared" si="1"/>
        <v>-184729.22</v>
      </c>
      <c r="F39" s="30">
        <f t="shared" si="1"/>
        <v>-12636.14</v>
      </c>
      <c r="G39" s="30">
        <f t="shared" si="1"/>
        <v>-1077452.6399999999</v>
      </c>
      <c r="H39" s="30">
        <f t="shared" si="1"/>
        <v>-1525564.55</v>
      </c>
      <c r="I39" s="30">
        <f t="shared" si="1"/>
        <v>-1618875</v>
      </c>
      <c r="J39" s="30">
        <f t="shared" si="1"/>
        <v>-1673917</v>
      </c>
      <c r="K39" s="30">
        <f t="shared" si="1"/>
        <v>0</v>
      </c>
      <c r="L39" s="30">
        <f t="shared" si="1"/>
        <v>0</v>
      </c>
      <c r="M39" s="30">
        <f t="shared" si="1"/>
        <v>0</v>
      </c>
      <c r="N39" s="30">
        <f t="shared" si="1"/>
        <v>0</v>
      </c>
      <c r="O39" s="31">
        <f t="shared" si="1"/>
        <v>0</v>
      </c>
    </row>
    <row r="41" spans="2:15" ht="15" thickBot="1" x14ac:dyDescent="0.4">
      <c r="B41" s="1" t="s">
        <v>24</v>
      </c>
    </row>
    <row r="42" spans="2:15" x14ac:dyDescent="0.35">
      <c r="B42" s="34"/>
      <c r="C42" s="35"/>
      <c r="D42" s="3" t="s">
        <v>1</v>
      </c>
      <c r="E42" s="4" t="s">
        <v>2</v>
      </c>
      <c r="F42" s="3" t="s">
        <v>3</v>
      </c>
      <c r="G42" s="3" t="s">
        <v>4</v>
      </c>
      <c r="H42" s="3" t="str">
        <f>H43&amp; " Actual"</f>
        <v>2024 Actual</v>
      </c>
      <c r="I42" s="5" t="s">
        <v>5</v>
      </c>
      <c r="J42" s="3" t="s">
        <v>6</v>
      </c>
      <c r="K42" s="6" t="s">
        <v>7</v>
      </c>
      <c r="L42" s="3" t="s">
        <v>8</v>
      </c>
      <c r="M42" s="3" t="s">
        <v>8</v>
      </c>
      <c r="N42" s="3" t="s">
        <v>8</v>
      </c>
      <c r="O42" s="7" t="s">
        <v>8</v>
      </c>
    </row>
    <row r="43" spans="2:15" x14ac:dyDescent="0.35">
      <c r="B43" s="8"/>
      <c r="C43" s="9"/>
      <c r="D43" s="10">
        <f>E43-1</f>
        <v>2020</v>
      </c>
      <c r="E43" s="11">
        <f>F43-1</f>
        <v>2021</v>
      </c>
      <c r="F43" s="12">
        <f>G43-1</f>
        <v>2022</v>
      </c>
      <c r="G43" s="12">
        <f>H43-1</f>
        <v>2023</v>
      </c>
      <c r="H43" s="13">
        <f>I43-1</f>
        <v>2024</v>
      </c>
      <c r="I43" s="13">
        <f>BridgeYear</f>
        <v>2025</v>
      </c>
      <c r="J43" s="10">
        <f>TestYear</f>
        <v>2026</v>
      </c>
      <c r="K43" s="14">
        <v>2027</v>
      </c>
      <c r="L43" s="10">
        <v>2028</v>
      </c>
      <c r="M43" s="10">
        <v>2029</v>
      </c>
      <c r="N43" s="10">
        <v>2030</v>
      </c>
      <c r="O43" s="15">
        <v>2031</v>
      </c>
    </row>
    <row r="44" spans="2:15" x14ac:dyDescent="0.35">
      <c r="B44" s="16" t="s">
        <v>9</v>
      </c>
      <c r="C44" s="17"/>
      <c r="D44" s="18" t="s">
        <v>10</v>
      </c>
      <c r="E44" s="18" t="s">
        <v>10</v>
      </c>
      <c r="F44" s="18" t="s">
        <v>10</v>
      </c>
      <c r="G44" s="18" t="s">
        <v>10</v>
      </c>
      <c r="H44" s="18" t="s">
        <v>10</v>
      </c>
      <c r="I44" s="19" t="s">
        <v>10</v>
      </c>
      <c r="J44" s="19" t="s">
        <v>10</v>
      </c>
      <c r="K44" s="20" t="s">
        <v>10</v>
      </c>
      <c r="L44" s="20" t="s">
        <v>10</v>
      </c>
      <c r="M44" s="20" t="s">
        <v>10</v>
      </c>
      <c r="N44" s="20" t="s">
        <v>10</v>
      </c>
      <c r="O44" s="21" t="s">
        <v>10</v>
      </c>
    </row>
    <row r="45" spans="2:15" x14ac:dyDescent="0.35">
      <c r="B45" s="22" t="s">
        <v>25</v>
      </c>
      <c r="C45" s="23"/>
      <c r="D45" s="24">
        <v>668588.80000000005</v>
      </c>
      <c r="E45" s="24">
        <v>404700.32</v>
      </c>
      <c r="F45" s="24">
        <v>844342.33</v>
      </c>
      <c r="G45" s="24">
        <v>931286.38</v>
      </c>
      <c r="H45" s="24">
        <v>985131.78</v>
      </c>
      <c r="I45" s="24">
        <v>-1080623.44</v>
      </c>
      <c r="J45" s="24">
        <v>565630.84299000003</v>
      </c>
      <c r="K45" s="24">
        <v>0</v>
      </c>
      <c r="L45" s="24">
        <v>0</v>
      </c>
      <c r="M45" s="24">
        <v>0</v>
      </c>
      <c r="N45" s="24">
        <v>0</v>
      </c>
      <c r="O45" s="25">
        <v>0</v>
      </c>
    </row>
    <row r="46" spans="2:15" ht="15" thickBot="1" x14ac:dyDescent="0.4">
      <c r="B46" s="26" t="s">
        <v>26</v>
      </c>
      <c r="C46" s="27"/>
      <c r="D46" s="28">
        <v>-304404.81</v>
      </c>
      <c r="E46" s="28">
        <v>-82936.639999999999</v>
      </c>
      <c r="F46" s="28">
        <v>395358.13</v>
      </c>
      <c r="G46" s="28">
        <v>315619.73</v>
      </c>
      <c r="H46" s="28">
        <v>361920.74</v>
      </c>
      <c r="I46" s="28">
        <v>409223.04</v>
      </c>
      <c r="J46" s="28">
        <v>89046</v>
      </c>
      <c r="K46" s="28">
        <v>0</v>
      </c>
      <c r="L46" s="28">
        <v>0</v>
      </c>
      <c r="M46" s="28">
        <v>0</v>
      </c>
      <c r="N46" s="28">
        <v>0</v>
      </c>
      <c r="O46" s="29">
        <v>0</v>
      </c>
    </row>
    <row r="47" spans="2:15" ht="15.5" thickTop="1" thickBot="1" x14ac:dyDescent="0.4">
      <c r="B47" s="32" t="s">
        <v>12</v>
      </c>
      <c r="C47" s="33"/>
      <c r="D47" s="30">
        <f t="shared" ref="D47:O47" si="2">SUM(D45:D46)</f>
        <v>364183.99000000005</v>
      </c>
      <c r="E47" s="30">
        <f t="shared" si="2"/>
        <v>321763.68</v>
      </c>
      <c r="F47" s="30">
        <f t="shared" si="2"/>
        <v>1239700.46</v>
      </c>
      <c r="G47" s="30">
        <f t="shared" si="2"/>
        <v>1246906.1099999999</v>
      </c>
      <c r="H47" s="30">
        <f t="shared" si="2"/>
        <v>1347052.52</v>
      </c>
      <c r="I47" s="30">
        <f t="shared" si="2"/>
        <v>-671400.39999999991</v>
      </c>
      <c r="J47" s="30">
        <f t="shared" si="2"/>
        <v>654676.84299000003</v>
      </c>
      <c r="K47" s="30">
        <f t="shared" si="2"/>
        <v>0</v>
      </c>
      <c r="L47" s="30">
        <f t="shared" si="2"/>
        <v>0</v>
      </c>
      <c r="M47" s="30">
        <f t="shared" si="2"/>
        <v>0</v>
      </c>
      <c r="N47" s="30">
        <f t="shared" si="2"/>
        <v>0</v>
      </c>
      <c r="O47" s="31">
        <f t="shared" si="2"/>
        <v>0</v>
      </c>
    </row>
    <row r="49" spans="2:15" ht="15" thickBot="1" x14ac:dyDescent="0.4">
      <c r="B49" s="1" t="s">
        <v>27</v>
      </c>
    </row>
    <row r="50" spans="2:15" x14ac:dyDescent="0.35">
      <c r="B50" s="34"/>
      <c r="C50" s="35"/>
      <c r="D50" s="3" t="s">
        <v>1</v>
      </c>
      <c r="E50" s="4" t="s">
        <v>2</v>
      </c>
      <c r="F50" s="3" t="s">
        <v>3</v>
      </c>
      <c r="G50" s="3" t="s">
        <v>4</v>
      </c>
      <c r="H50" s="3" t="str">
        <f>H51&amp; " Actual"</f>
        <v>2024 Actual</v>
      </c>
      <c r="I50" s="5" t="s">
        <v>5</v>
      </c>
      <c r="J50" s="3" t="s">
        <v>6</v>
      </c>
      <c r="K50" s="6" t="s">
        <v>7</v>
      </c>
      <c r="L50" s="3" t="s">
        <v>8</v>
      </c>
      <c r="M50" s="3" t="s">
        <v>8</v>
      </c>
      <c r="N50" s="3" t="s">
        <v>8</v>
      </c>
      <c r="O50" s="7" t="s">
        <v>8</v>
      </c>
    </row>
    <row r="51" spans="2:15" x14ac:dyDescent="0.35">
      <c r="B51" s="8"/>
      <c r="C51" s="9"/>
      <c r="D51" s="10">
        <f>E51-1</f>
        <v>2020</v>
      </c>
      <c r="E51" s="11">
        <f>F51-1</f>
        <v>2021</v>
      </c>
      <c r="F51" s="12">
        <f>G51-1</f>
        <v>2022</v>
      </c>
      <c r="G51" s="12">
        <f>H51-1</f>
        <v>2023</v>
      </c>
      <c r="H51" s="13">
        <f>I51-1</f>
        <v>2024</v>
      </c>
      <c r="I51" s="13">
        <f>BridgeYear</f>
        <v>2025</v>
      </c>
      <c r="J51" s="10">
        <f>TestYear</f>
        <v>2026</v>
      </c>
      <c r="K51" s="14">
        <v>2027</v>
      </c>
      <c r="L51" s="10">
        <v>2028</v>
      </c>
      <c r="M51" s="10">
        <v>2029</v>
      </c>
      <c r="N51" s="10">
        <v>2030</v>
      </c>
      <c r="O51" s="15">
        <v>2031</v>
      </c>
    </row>
    <row r="52" spans="2:15" x14ac:dyDescent="0.35">
      <c r="B52" s="16" t="s">
        <v>9</v>
      </c>
      <c r="C52" s="17"/>
      <c r="D52" s="18" t="s">
        <v>10</v>
      </c>
      <c r="E52" s="18" t="s">
        <v>10</v>
      </c>
      <c r="F52" s="18" t="s">
        <v>10</v>
      </c>
      <c r="G52" s="18" t="s">
        <v>10</v>
      </c>
      <c r="H52" s="18" t="s">
        <v>10</v>
      </c>
      <c r="I52" s="19" t="s">
        <v>10</v>
      </c>
      <c r="J52" s="19" t="s">
        <v>10</v>
      </c>
      <c r="K52" s="20" t="s">
        <v>10</v>
      </c>
      <c r="L52" s="20" t="s">
        <v>10</v>
      </c>
      <c r="M52" s="20" t="s">
        <v>10</v>
      </c>
      <c r="N52" s="20" t="s">
        <v>10</v>
      </c>
      <c r="O52" s="21" t="s">
        <v>10</v>
      </c>
    </row>
    <row r="53" spans="2:15" ht="15" thickBot="1" x14ac:dyDescent="0.4">
      <c r="B53" s="26" t="s">
        <v>28</v>
      </c>
      <c r="C53" s="27"/>
      <c r="D53" s="28">
        <v>-3465540.53</v>
      </c>
      <c r="E53" s="28">
        <v>2963296.88</v>
      </c>
      <c r="F53" s="28">
        <v>6481739.0899999999</v>
      </c>
      <c r="G53" s="28">
        <v>-11081360.699999999</v>
      </c>
      <c r="H53" s="28">
        <v>-1207766.3500000001</v>
      </c>
      <c r="I53" s="28">
        <v>2112940.0499999998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9">
        <v>0</v>
      </c>
    </row>
    <row r="54" spans="2:15" ht="15.5" thickTop="1" thickBot="1" x14ac:dyDescent="0.4">
      <c r="B54" s="32" t="s">
        <v>12</v>
      </c>
      <c r="C54" s="33"/>
      <c r="D54" s="30">
        <f t="shared" ref="D54:O54" si="3">SUM(D53:D53)</f>
        <v>-3465540.53</v>
      </c>
      <c r="E54" s="30">
        <f t="shared" si="3"/>
        <v>2963296.88</v>
      </c>
      <c r="F54" s="30">
        <f t="shared" si="3"/>
        <v>6481739.0899999999</v>
      </c>
      <c r="G54" s="30">
        <f t="shared" si="3"/>
        <v>-11081360.699999999</v>
      </c>
      <c r="H54" s="30">
        <f t="shared" si="3"/>
        <v>-1207766.3500000001</v>
      </c>
      <c r="I54" s="30">
        <f t="shared" si="3"/>
        <v>2112940.0499999998</v>
      </c>
      <c r="J54" s="30">
        <f t="shared" si="3"/>
        <v>0</v>
      </c>
      <c r="K54" s="30">
        <f t="shared" si="3"/>
        <v>0</v>
      </c>
      <c r="L54" s="30">
        <f t="shared" si="3"/>
        <v>0</v>
      </c>
      <c r="M54" s="30">
        <f t="shared" si="3"/>
        <v>0</v>
      </c>
      <c r="N54" s="30">
        <f t="shared" si="3"/>
        <v>0</v>
      </c>
      <c r="O54" s="31">
        <f t="shared" si="3"/>
        <v>0</v>
      </c>
    </row>
    <row r="56" spans="2:15" ht="15" thickBot="1" x14ac:dyDescent="0.4">
      <c r="B56" s="1" t="s">
        <v>29</v>
      </c>
    </row>
    <row r="57" spans="2:15" x14ac:dyDescent="0.35">
      <c r="B57" s="34"/>
      <c r="C57" s="35"/>
      <c r="D57" s="3" t="s">
        <v>1</v>
      </c>
      <c r="E57" s="4" t="s">
        <v>2</v>
      </c>
      <c r="F57" s="3" t="s">
        <v>3</v>
      </c>
      <c r="G57" s="3" t="s">
        <v>4</v>
      </c>
      <c r="H57" s="3" t="str">
        <f>H58&amp; " Actual"</f>
        <v>2024 Actual</v>
      </c>
      <c r="I57" s="5" t="s">
        <v>5</v>
      </c>
      <c r="J57" s="3" t="s">
        <v>6</v>
      </c>
      <c r="K57" s="6" t="s">
        <v>7</v>
      </c>
      <c r="L57" s="3" t="s">
        <v>8</v>
      </c>
      <c r="M57" s="3" t="s">
        <v>8</v>
      </c>
      <c r="N57" s="3" t="s">
        <v>8</v>
      </c>
      <c r="O57" s="7" t="s">
        <v>8</v>
      </c>
    </row>
    <row r="58" spans="2:15" x14ac:dyDescent="0.35">
      <c r="B58" s="8"/>
      <c r="C58" s="9"/>
      <c r="D58" s="10">
        <f>E58-1</f>
        <v>2020</v>
      </c>
      <c r="E58" s="11">
        <f>F58-1</f>
        <v>2021</v>
      </c>
      <c r="F58" s="12">
        <f>G58-1</f>
        <v>2022</v>
      </c>
      <c r="G58" s="12">
        <f>H58-1</f>
        <v>2023</v>
      </c>
      <c r="H58" s="13">
        <f>I58-1</f>
        <v>2024</v>
      </c>
      <c r="I58" s="13">
        <f>BridgeYear</f>
        <v>2025</v>
      </c>
      <c r="J58" s="10">
        <f>TestYear</f>
        <v>2026</v>
      </c>
      <c r="K58" s="14">
        <v>2027</v>
      </c>
      <c r="L58" s="10">
        <v>2028</v>
      </c>
      <c r="M58" s="10">
        <v>2029</v>
      </c>
      <c r="N58" s="10">
        <v>2030</v>
      </c>
      <c r="O58" s="15">
        <v>2031</v>
      </c>
    </row>
    <row r="59" spans="2:15" x14ac:dyDescent="0.35">
      <c r="B59" s="16" t="s">
        <v>9</v>
      </c>
      <c r="C59" s="17"/>
      <c r="D59" s="18" t="s">
        <v>10</v>
      </c>
      <c r="E59" s="18" t="s">
        <v>10</v>
      </c>
      <c r="F59" s="18" t="s">
        <v>10</v>
      </c>
      <c r="G59" s="18" t="s">
        <v>10</v>
      </c>
      <c r="H59" s="18" t="s">
        <v>10</v>
      </c>
      <c r="I59" s="19" t="s">
        <v>10</v>
      </c>
      <c r="J59" s="19" t="s">
        <v>10</v>
      </c>
      <c r="K59" s="20" t="s">
        <v>10</v>
      </c>
      <c r="L59" s="20" t="s">
        <v>10</v>
      </c>
      <c r="M59" s="20" t="s">
        <v>10</v>
      </c>
      <c r="N59" s="20" t="s">
        <v>10</v>
      </c>
      <c r="O59" s="21" t="s">
        <v>10</v>
      </c>
    </row>
    <row r="60" spans="2:15" ht="15" thickBot="1" x14ac:dyDescent="0.4">
      <c r="B60" s="26" t="s">
        <v>30</v>
      </c>
      <c r="C60" s="27"/>
      <c r="D60" s="28">
        <v>23167.45</v>
      </c>
      <c r="E60" s="28">
        <v>49240.25</v>
      </c>
      <c r="F60" s="28">
        <v>193123.89</v>
      </c>
      <c r="G60" s="28">
        <v>99035.9</v>
      </c>
      <c r="H60" s="28">
        <v>-16655.150000000001</v>
      </c>
      <c r="I60" s="28">
        <v>26548.67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9">
        <v>0</v>
      </c>
    </row>
    <row r="61" spans="2:15" ht="15.5" thickTop="1" thickBot="1" x14ac:dyDescent="0.4">
      <c r="B61" s="32" t="s">
        <v>12</v>
      </c>
      <c r="C61" s="33"/>
      <c r="D61" s="30">
        <f t="shared" ref="D61:O61" si="4">SUM(D60:D60)</f>
        <v>23167.45</v>
      </c>
      <c r="E61" s="30">
        <f t="shared" si="4"/>
        <v>49240.25</v>
      </c>
      <c r="F61" s="30">
        <f t="shared" si="4"/>
        <v>193123.89</v>
      </c>
      <c r="G61" s="30">
        <f t="shared" si="4"/>
        <v>99035.9</v>
      </c>
      <c r="H61" s="30">
        <f t="shared" si="4"/>
        <v>-16655.150000000001</v>
      </c>
      <c r="I61" s="30">
        <f t="shared" si="4"/>
        <v>26548.67</v>
      </c>
      <c r="J61" s="30">
        <f t="shared" si="4"/>
        <v>0</v>
      </c>
      <c r="K61" s="30">
        <f t="shared" si="4"/>
        <v>0</v>
      </c>
      <c r="L61" s="30">
        <f t="shared" si="4"/>
        <v>0</v>
      </c>
      <c r="M61" s="30">
        <f t="shared" si="4"/>
        <v>0</v>
      </c>
      <c r="N61" s="30">
        <f t="shared" si="4"/>
        <v>0</v>
      </c>
      <c r="O61" s="31">
        <f t="shared" si="4"/>
        <v>0</v>
      </c>
    </row>
    <row r="63" spans="2:15" ht="15" thickBot="1" x14ac:dyDescent="0.4">
      <c r="B63" s="1" t="s">
        <v>31</v>
      </c>
    </row>
    <row r="64" spans="2:15" x14ac:dyDescent="0.35">
      <c r="B64" s="34"/>
      <c r="C64" s="35"/>
      <c r="D64" s="3" t="s">
        <v>1</v>
      </c>
      <c r="E64" s="4" t="s">
        <v>2</v>
      </c>
      <c r="F64" s="3" t="s">
        <v>3</v>
      </c>
      <c r="G64" s="3" t="s">
        <v>4</v>
      </c>
      <c r="H64" s="3" t="str">
        <f>H65&amp; " Actual"</f>
        <v>2024 Actual</v>
      </c>
      <c r="I64" s="5" t="s">
        <v>5</v>
      </c>
      <c r="J64" s="3" t="s">
        <v>6</v>
      </c>
      <c r="K64" s="6" t="s">
        <v>7</v>
      </c>
      <c r="L64" s="3" t="s">
        <v>8</v>
      </c>
      <c r="M64" s="3" t="s">
        <v>8</v>
      </c>
      <c r="N64" s="3" t="s">
        <v>8</v>
      </c>
      <c r="O64" s="7" t="s">
        <v>8</v>
      </c>
    </row>
    <row r="65" spans="2:15" x14ac:dyDescent="0.35">
      <c r="B65" s="8"/>
      <c r="C65" s="9"/>
      <c r="D65" s="10">
        <f>E65-1</f>
        <v>2020</v>
      </c>
      <c r="E65" s="11">
        <f>F65-1</f>
        <v>2021</v>
      </c>
      <c r="F65" s="12">
        <f>G65-1</f>
        <v>2022</v>
      </c>
      <c r="G65" s="12">
        <f>H65-1</f>
        <v>2023</v>
      </c>
      <c r="H65" s="13">
        <f>I65-1</f>
        <v>2024</v>
      </c>
      <c r="I65" s="13">
        <f>BridgeYear</f>
        <v>2025</v>
      </c>
      <c r="J65" s="10">
        <f>TestYear</f>
        <v>2026</v>
      </c>
      <c r="K65" s="14">
        <v>2027</v>
      </c>
      <c r="L65" s="10">
        <v>2028</v>
      </c>
      <c r="M65" s="10">
        <v>2029</v>
      </c>
      <c r="N65" s="10">
        <v>2030</v>
      </c>
      <c r="O65" s="15">
        <v>2031</v>
      </c>
    </row>
    <row r="66" spans="2:15" x14ac:dyDescent="0.35">
      <c r="B66" s="16" t="s">
        <v>9</v>
      </c>
      <c r="C66" s="17"/>
      <c r="D66" s="18" t="s">
        <v>10</v>
      </c>
      <c r="E66" s="18" t="s">
        <v>10</v>
      </c>
      <c r="F66" s="18" t="s">
        <v>10</v>
      </c>
      <c r="G66" s="18" t="s">
        <v>10</v>
      </c>
      <c r="H66" s="18" t="s">
        <v>10</v>
      </c>
      <c r="I66" s="19" t="s">
        <v>10</v>
      </c>
      <c r="J66" s="19" t="s">
        <v>10</v>
      </c>
      <c r="K66" s="20" t="s">
        <v>10</v>
      </c>
      <c r="L66" s="20" t="s">
        <v>10</v>
      </c>
      <c r="M66" s="20" t="s">
        <v>10</v>
      </c>
      <c r="N66" s="20" t="s">
        <v>10</v>
      </c>
      <c r="O66" s="21" t="s">
        <v>10</v>
      </c>
    </row>
    <row r="67" spans="2:15" ht="15" thickBot="1" x14ac:dyDescent="0.4">
      <c r="B67" s="26" t="s">
        <v>32</v>
      </c>
      <c r="C67" s="27"/>
      <c r="D67" s="28">
        <v>4610.05</v>
      </c>
      <c r="E67" s="28">
        <v>-37339.370000000003</v>
      </c>
      <c r="F67" s="28">
        <v>33761.1</v>
      </c>
      <c r="G67" s="28">
        <v>11282.81</v>
      </c>
      <c r="H67" s="28">
        <v>-17342.490000000002</v>
      </c>
      <c r="I67" s="28">
        <v>7600.13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9">
        <v>0</v>
      </c>
    </row>
    <row r="68" spans="2:15" ht="15.5" thickTop="1" thickBot="1" x14ac:dyDescent="0.4">
      <c r="B68" s="32" t="s">
        <v>12</v>
      </c>
      <c r="C68" s="33"/>
      <c r="D68" s="30">
        <f t="shared" ref="D68:O68" si="5">SUM(D67:D67)</f>
        <v>4610.05</v>
      </c>
      <c r="E68" s="30">
        <f t="shared" si="5"/>
        <v>-37339.370000000003</v>
      </c>
      <c r="F68" s="30">
        <f t="shared" si="5"/>
        <v>33761.1</v>
      </c>
      <c r="G68" s="30">
        <f t="shared" si="5"/>
        <v>11282.81</v>
      </c>
      <c r="H68" s="30">
        <f t="shared" si="5"/>
        <v>-17342.490000000002</v>
      </c>
      <c r="I68" s="30">
        <f t="shared" si="5"/>
        <v>7600.13</v>
      </c>
      <c r="J68" s="30">
        <f t="shared" si="5"/>
        <v>0</v>
      </c>
      <c r="K68" s="30">
        <f t="shared" si="5"/>
        <v>0</v>
      </c>
      <c r="L68" s="30">
        <f t="shared" si="5"/>
        <v>0</v>
      </c>
      <c r="M68" s="30">
        <f t="shared" si="5"/>
        <v>0</v>
      </c>
      <c r="N68" s="30">
        <f t="shared" si="5"/>
        <v>0</v>
      </c>
      <c r="O68" s="31">
        <f t="shared" si="5"/>
        <v>0</v>
      </c>
    </row>
    <row r="70" spans="2:15" ht="15" thickBot="1" x14ac:dyDescent="0.4">
      <c r="B70" s="1" t="s">
        <v>33</v>
      </c>
    </row>
    <row r="71" spans="2:15" x14ac:dyDescent="0.35">
      <c r="B71" s="34"/>
      <c r="C71" s="35"/>
      <c r="D71" s="3" t="s">
        <v>1</v>
      </c>
      <c r="E71" s="4" t="s">
        <v>2</v>
      </c>
      <c r="F71" s="3" t="s">
        <v>3</v>
      </c>
      <c r="G71" s="3" t="s">
        <v>4</v>
      </c>
      <c r="H71" s="3" t="str">
        <f>H72&amp; " Actual"</f>
        <v>2024 Actual</v>
      </c>
      <c r="I71" s="5" t="s">
        <v>5</v>
      </c>
      <c r="J71" s="3" t="s">
        <v>6</v>
      </c>
      <c r="K71" s="6" t="s">
        <v>7</v>
      </c>
      <c r="L71" s="3" t="s">
        <v>8</v>
      </c>
      <c r="M71" s="3" t="s">
        <v>8</v>
      </c>
      <c r="N71" s="3" t="s">
        <v>8</v>
      </c>
      <c r="O71" s="7" t="s">
        <v>8</v>
      </c>
    </row>
    <row r="72" spans="2:15" x14ac:dyDescent="0.35">
      <c r="B72" s="8"/>
      <c r="C72" s="9"/>
      <c r="D72" s="10">
        <f>E72-1</f>
        <v>2020</v>
      </c>
      <c r="E72" s="11">
        <f>F72-1</f>
        <v>2021</v>
      </c>
      <c r="F72" s="12">
        <f>G72-1</f>
        <v>2022</v>
      </c>
      <c r="G72" s="12">
        <f>H72-1</f>
        <v>2023</v>
      </c>
      <c r="H72" s="13">
        <f>I72-1</f>
        <v>2024</v>
      </c>
      <c r="I72" s="13">
        <f>BridgeYear</f>
        <v>2025</v>
      </c>
      <c r="J72" s="10">
        <f>TestYear</f>
        <v>2026</v>
      </c>
      <c r="K72" s="14">
        <v>2027</v>
      </c>
      <c r="L72" s="10">
        <v>2028</v>
      </c>
      <c r="M72" s="10">
        <v>2029</v>
      </c>
      <c r="N72" s="10">
        <v>2030</v>
      </c>
      <c r="O72" s="15">
        <v>2031</v>
      </c>
    </row>
    <row r="73" spans="2:15" x14ac:dyDescent="0.35">
      <c r="B73" s="16" t="s">
        <v>9</v>
      </c>
      <c r="C73" s="17"/>
      <c r="D73" s="18" t="s">
        <v>10</v>
      </c>
      <c r="E73" s="18" t="s">
        <v>10</v>
      </c>
      <c r="F73" s="18" t="s">
        <v>10</v>
      </c>
      <c r="G73" s="18" t="s">
        <v>10</v>
      </c>
      <c r="H73" s="18" t="s">
        <v>10</v>
      </c>
      <c r="I73" s="19" t="s">
        <v>10</v>
      </c>
      <c r="J73" s="19" t="s">
        <v>10</v>
      </c>
      <c r="K73" s="20" t="s">
        <v>10</v>
      </c>
      <c r="L73" s="20" t="s">
        <v>10</v>
      </c>
      <c r="M73" s="20" t="s">
        <v>10</v>
      </c>
      <c r="N73" s="20" t="s">
        <v>10</v>
      </c>
      <c r="O73" s="21" t="s">
        <v>10</v>
      </c>
    </row>
    <row r="74" spans="2:15" x14ac:dyDescent="0.35">
      <c r="B74" s="22" t="s">
        <v>36</v>
      </c>
      <c r="C74" s="23"/>
      <c r="D74" s="24">
        <v>-1793</v>
      </c>
      <c r="E74" s="24">
        <v>6919.66</v>
      </c>
      <c r="F74" s="24">
        <v>1387.06</v>
      </c>
      <c r="G74" s="24">
        <v>9240.0300000000007</v>
      </c>
      <c r="H74" s="24">
        <v>12357.2</v>
      </c>
      <c r="I74" s="24">
        <v>-3362.1</v>
      </c>
      <c r="J74" s="24">
        <v>10000</v>
      </c>
      <c r="K74" s="24">
        <v>10000</v>
      </c>
      <c r="L74" s="24">
        <v>10000</v>
      </c>
      <c r="M74" s="24">
        <v>10000</v>
      </c>
      <c r="N74" s="24">
        <v>10000</v>
      </c>
      <c r="O74" s="25">
        <v>10000</v>
      </c>
    </row>
    <row r="75" spans="2:15" ht="15" thickBot="1" x14ac:dyDescent="0.4">
      <c r="B75" s="26" t="s">
        <v>34</v>
      </c>
      <c r="C75" s="27"/>
      <c r="D75" s="28">
        <v>26990.85</v>
      </c>
      <c r="E75" s="28">
        <v>25429.11</v>
      </c>
      <c r="F75" s="28">
        <v>40884</v>
      </c>
      <c r="G75" s="28">
        <v>196635</v>
      </c>
      <c r="H75" s="28">
        <v>366388.56999999995</v>
      </c>
      <c r="I75" s="28">
        <v>89762.02</v>
      </c>
      <c r="J75" s="28">
        <v>40000</v>
      </c>
      <c r="K75" s="28">
        <v>40000</v>
      </c>
      <c r="L75" s="28">
        <v>40000</v>
      </c>
      <c r="M75" s="28">
        <v>40000</v>
      </c>
      <c r="N75" s="28">
        <v>40000</v>
      </c>
      <c r="O75" s="29">
        <v>40000</v>
      </c>
    </row>
    <row r="76" spans="2:15" ht="15.5" thickTop="1" thickBot="1" x14ac:dyDescent="0.4">
      <c r="B76" s="32" t="s">
        <v>12</v>
      </c>
      <c r="C76" s="33"/>
      <c r="D76" s="30">
        <f t="shared" ref="D76:O76" si="6">SUM(D74:D75)</f>
        <v>25197.85</v>
      </c>
      <c r="E76" s="30">
        <f t="shared" si="6"/>
        <v>32348.77</v>
      </c>
      <c r="F76" s="30">
        <f t="shared" si="6"/>
        <v>42271.06</v>
      </c>
      <c r="G76" s="30">
        <f t="shared" si="6"/>
        <v>205875.03</v>
      </c>
      <c r="H76" s="30">
        <f t="shared" si="6"/>
        <v>378745.76999999996</v>
      </c>
      <c r="I76" s="30">
        <f t="shared" si="6"/>
        <v>86399.92</v>
      </c>
      <c r="J76" s="30">
        <f t="shared" si="6"/>
        <v>50000</v>
      </c>
      <c r="K76" s="30">
        <f t="shared" si="6"/>
        <v>50000</v>
      </c>
      <c r="L76" s="30">
        <f t="shared" si="6"/>
        <v>50000</v>
      </c>
      <c r="M76" s="30">
        <f t="shared" si="6"/>
        <v>50000</v>
      </c>
      <c r="N76" s="30">
        <f t="shared" si="6"/>
        <v>50000</v>
      </c>
      <c r="O76" s="31">
        <f t="shared" si="6"/>
        <v>50000</v>
      </c>
    </row>
  </sheetData>
  <mergeCells count="20">
    <mergeCell ref="B71:C71"/>
    <mergeCell ref="B76:C76"/>
    <mergeCell ref="B50:C50"/>
    <mergeCell ref="B54:C54"/>
    <mergeCell ref="B57:C57"/>
    <mergeCell ref="B61:C61"/>
    <mergeCell ref="B64:C64"/>
    <mergeCell ref="B68:C68"/>
    <mergeCell ref="B47:C47"/>
    <mergeCell ref="B4:C4"/>
    <mergeCell ref="B8:C8"/>
    <mergeCell ref="B11:C11"/>
    <mergeCell ref="B15:C15"/>
    <mergeCell ref="B18:C18"/>
    <mergeCell ref="B23:C23"/>
    <mergeCell ref="B26:C26"/>
    <mergeCell ref="B31:C31"/>
    <mergeCell ref="B34:C34"/>
    <mergeCell ref="B39:C39"/>
    <mergeCell ref="B42:C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ZubairStatus xmlns="6a95137c-d42e-468e-9f88-48056057fa51">Witness signed off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KristonStatus xmlns="6a95137c-d42e-468e-9f88-48056057fa51">N/A</KristonStatus>
    <CynthiaStatus xmlns="6a95137c-d42e-468e-9f88-48056057fa51">N/A</CynthiaStatus>
    <Round2Topic xmlns="6a95137c-d42e-468e-9f88-48056057fa51">false</Round2Topic>
    <IRR_x0020_Label xmlns="6a95137c-d42e-468e-9f88-48056057fa51" xsi:nil="true"/>
    <Intervenor xmlns="6a95137c-d42e-468e-9f88-48056057fa51">OEB Staff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RegContact xmlns="6a95137c-d42e-468e-9f88-48056057fa51">
      <Value>Carlisle</Value>
    </RegContact>
    <SaadStatus xmlns="6a95137c-d42e-468e-9f88-48056057fa51">N/A</SaadStatus>
    <Witness_x0028_es_x0029_ xmlns="6a95137c-d42e-468e-9f88-48056057fa51">
      <Value>Zubair</Value>
    </Witness_x0028_es_x0029_>
    <Status xmlns="6a95137c-d42e-468e-9f88-48056057fa51">Witness signed off</Status>
    <FinanceInputs_x002f_Validation xmlns="6a95137c-d42e-468e-9f88-48056057fa51">N/A</FinanceInputs_x002f_Validation>
    <Confidential xmlns="6a95137c-d42e-468e-9f88-48056057fa51">N/A</Confidential>
    <SME_x0028_s_x0029_ xmlns="6a95137c-d42e-468e-9f88-48056057fa51">Julie</SME_x0028_s_x0029_>
    <BradStatus xmlns="6a95137c-d42e-468e-9f88-48056057fa51">N/A</BradStatus>
    <SamStatus xmlns="6a95137c-d42e-468e-9f88-48056057fa51">N/A</SamStatus>
    <Attachment xmlns="6a95137c-d42e-468e-9f88-48056057fa51">false</Attachment>
    <StatusNotes xmlns="6a95137c-d42e-468e-9f88-48056057fa51" xsi:nil="true"/>
    <IRR xmlns="6a95137c-d42e-468e-9f88-48056057fa51">false</IRR>
    <BBA_Comments xmlns="6a95137c-d42e-468e-9f88-48056057fa51" xsi:nil="true"/>
    <GlenWinn xmlns="6a95137c-d42e-468e-9f88-48056057fa51">
      <UserInfo>
        <DisplayName/>
        <AccountId xsi:nil="true"/>
        <AccountType/>
      </UserInfo>
    </GlenWinn>
    <ErinIntervention xmlns="6a95137c-d42e-468e-9f88-48056057fa51">false</ErinIntervention>
    <GeneralNotes xmlns="6a95137c-d42e-468e-9f88-48056057fa51" xsi:nil="true"/>
    <ABlairStatus xmlns="6a95137c-d42e-468e-9f88-48056057fa51">N/A</ABlair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7FB288-7385-4E8A-A0C7-E9048155476B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6a95137c-d42e-468e-9f88-48056057fa5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0B066D-8FB1-4CBB-BBB0-A5EBD3FD2DA5}"/>
</file>

<file path=customXml/itemProps3.xml><?xml version="1.0" encoding="utf-8"?>
<ds:datastoreItem xmlns:ds="http://schemas.openxmlformats.org/officeDocument/2006/customXml" ds:itemID="{1BFAFC41-238C-41B9-99BA-CAEDC72D33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6-Staff-139</vt:lpstr>
    </vt:vector>
  </TitlesOfParts>
  <Company>Elexicon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Tranter</dc:creator>
  <cp:lastModifiedBy>Julie Tranter</cp:lastModifiedBy>
  <dcterms:created xsi:type="dcterms:W3CDTF">2026-04-15T15:27:57Z</dcterms:created>
  <dcterms:modified xsi:type="dcterms:W3CDTF">2026-04-26T19:58:35Z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