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elexiconenergy.sharepoint.com/sites/EarlyRebasingApplication-ExhibitsWorkingDrafts/IRR Round 2/Deferred to Round 2 IRs (with initial draft responses)/"/>
    </mc:Choice>
  </mc:AlternateContent>
  <xr:revisionPtr revIDLastSave="62" documentId="13_ncr:1_{B2594DCF-1B79-4627-8E38-49A7F2C0A162}" xr6:coauthVersionLast="47" xr6:coauthVersionMax="47" xr10:uidLastSave="{B5B276D7-5889-4ED5-AD91-22E895EAFEC9}"/>
  <bookViews>
    <workbookView xWindow="-120" yWindow="-120" windowWidth="29040" windowHeight="15720" xr2:uid="{7B490B1C-DB72-4DC1-90F1-AA1A937BA3D5}"/>
  </bookViews>
  <sheets>
    <sheet name="App.2-AA_Veridian" sheetId="1" r:id="rId1"/>
    <sheet name="App.2-AB_Veridian" sheetId="2" r:id="rId2"/>
    <sheet name="App.2-AA_Whitby" sheetId="3" r:id="rId3"/>
    <sheet name="App.2-AB_Whitby" sheetId="4" r:id="rId4"/>
  </sheets>
  <definedNames>
    <definedName name="_Parse_Out" hidden="1">#REF!</definedName>
    <definedName name="ApprovedYr">#REF!</definedName>
    <definedName name="AS2DocOpenMode" hidden="1">"AS2DocumentEdit"</definedName>
    <definedName name="BI_LDCLIST">#REF!</definedName>
    <definedName name="Bridge_Year">#REF!</definedName>
    <definedName name="BridgeYear">#REF!</definedName>
    <definedName name="Cash">#REF!</definedName>
    <definedName name="contactf">#REF!</definedName>
    <definedName name="CRLF">#REF!</definedName>
    <definedName name="CustomerAdministration">#REF!</definedName>
    <definedName name="EBNUMBER">#REF!</definedName>
    <definedName name="Fixed_Charges">#REF!</definedName>
    <definedName name="histdate">#REF!</definedName>
    <definedName name="Incr2000">#REF!</definedName>
    <definedName name="Last_Rebasing_Year">#REF!</definedName>
    <definedName name="LDC_LIST">#REF!</definedName>
    <definedName name="LDCNAMES">#REF!</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'App.2-AA_Veridian'!$A$1:$K$60</definedName>
    <definedName name="_xlnm.Print_Area" localSheetId="2">'App.2-AA_Whitby'!$A$1:$M$60</definedName>
    <definedName name="_xlnm.Print_Area" localSheetId="1">'App.2-AB_Veridian'!$A$1:$S$50</definedName>
    <definedName name="_xlnm.Print_Area" localSheetId="3">'App.2-AB_Whitby'!$A$1:$Y$50</definedName>
    <definedName name="print_end">#REF!</definedName>
    <definedName name="Rate_Class">#REF!</definedName>
    <definedName name="RATE_CLASSES">#REF!</definedName>
    <definedName name="ratedescription">#REF!</definedName>
    <definedName name="RebaseYear">#REF!</definedName>
    <definedName name="RebaseYear_1">#REF!</definedName>
    <definedName name="RenameBridge">#REF!</definedName>
    <definedName name="RenameRebase">#REF!</definedName>
    <definedName name="RenameTest">#REF!</definedName>
    <definedName name="RMpilsVer">#REF!</definedName>
    <definedName name="RMversion">#REF!</definedName>
    <definedName name="SALBENF">#REF!</definedName>
    <definedName name="salreg">#REF!</definedName>
    <definedName name="SALREGF">#REF!</definedName>
    <definedName name="TableName">"Dummy"</definedName>
    <definedName name="TEMPA">#REF!</definedName>
    <definedName name="Test_Year">#REF!</definedName>
    <definedName name="TestYear">#REF!</definedName>
    <definedName name="TestYr">#REF!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nits1">#REF!</definedName>
    <definedName name="Units2">#REF!</definedName>
    <definedName name="Utility">#REF!</definedName>
    <definedName name="utitliy1">#REF!</definedName>
    <definedName name="valuevx">42.314159</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22" i="2" l="1"/>
  <c r="X23" i="4"/>
  <c r="U23" i="4"/>
  <c r="R23" i="4"/>
  <c r="O23" i="4"/>
  <c r="L23" i="4"/>
  <c r="I23" i="4"/>
  <c r="F23" i="4"/>
  <c r="C23" i="4"/>
  <c r="X21" i="4"/>
  <c r="U21" i="4"/>
  <c r="R21" i="4"/>
  <c r="O21" i="4"/>
  <c r="L21" i="4"/>
  <c r="I21" i="4"/>
  <c r="F21" i="4"/>
  <c r="C21" i="4"/>
  <c r="R23" i="2"/>
  <c r="O23" i="2"/>
  <c r="L23" i="2"/>
  <c r="I23" i="2"/>
  <c r="F23" i="2"/>
  <c r="R21" i="2"/>
  <c r="O21" i="2"/>
  <c r="L21" i="2"/>
  <c r="I21" i="2"/>
  <c r="F21" i="2"/>
  <c r="C23" i="2"/>
  <c r="D23" i="2" s="1"/>
  <c r="C21" i="2"/>
  <c r="V26" i="4"/>
  <c r="S26" i="4"/>
  <c r="P26" i="4"/>
  <c r="M26" i="4"/>
  <c r="J26" i="4"/>
  <c r="G26" i="4"/>
  <c r="D26" i="4"/>
  <c r="T22" i="4"/>
  <c r="Q22" i="4"/>
  <c r="N22" i="4"/>
  <c r="K22" i="4"/>
  <c r="H22" i="4"/>
  <c r="E22" i="4"/>
  <c r="B22" i="4"/>
  <c r="X28" i="4"/>
  <c r="U28" i="4"/>
  <c r="C29" i="4"/>
  <c r="F29" i="4" s="1"/>
  <c r="I29" i="4" s="1"/>
  <c r="L29" i="4" s="1"/>
  <c r="O29" i="4" s="1"/>
  <c r="R29" i="4" s="1"/>
  <c r="U29" i="4" s="1"/>
  <c r="X29" i="4" s="1"/>
  <c r="I48" i="3"/>
  <c r="H48" i="3"/>
  <c r="G48" i="3"/>
  <c r="F48" i="3"/>
  <c r="E48" i="3"/>
  <c r="D48" i="3"/>
  <c r="C48" i="3"/>
  <c r="B48" i="3"/>
  <c r="I39" i="3"/>
  <c r="H39" i="3"/>
  <c r="G39" i="3"/>
  <c r="F39" i="3"/>
  <c r="E39" i="3"/>
  <c r="D39" i="3"/>
  <c r="C39" i="3"/>
  <c r="B39" i="3"/>
  <c r="I30" i="3"/>
  <c r="H30" i="3"/>
  <c r="G30" i="3"/>
  <c r="F30" i="3"/>
  <c r="E30" i="3"/>
  <c r="D30" i="3"/>
  <c r="C30" i="3"/>
  <c r="B30" i="3"/>
  <c r="I21" i="3"/>
  <c r="H21" i="3"/>
  <c r="G21" i="3"/>
  <c r="F21" i="3"/>
  <c r="E21" i="3"/>
  <c r="D21" i="3"/>
  <c r="C21" i="3"/>
  <c r="B21" i="3"/>
  <c r="Q22" i="2"/>
  <c r="N22" i="2"/>
  <c r="K22" i="2"/>
  <c r="H22" i="2"/>
  <c r="E22" i="2"/>
  <c r="G48" i="1"/>
  <c r="F48" i="1"/>
  <c r="E48" i="1"/>
  <c r="D48" i="1"/>
  <c r="C48" i="1"/>
  <c r="B48" i="1"/>
  <c r="G39" i="1"/>
  <c r="F39" i="1"/>
  <c r="E39" i="1"/>
  <c r="D39" i="1"/>
  <c r="C39" i="1"/>
  <c r="B39" i="1"/>
  <c r="G30" i="1"/>
  <c r="F30" i="1"/>
  <c r="E30" i="1"/>
  <c r="D30" i="1"/>
  <c r="C30" i="1"/>
  <c r="B30" i="1"/>
  <c r="G21" i="1"/>
  <c r="F21" i="1"/>
  <c r="E21" i="1"/>
  <c r="D21" i="1"/>
  <c r="C21" i="1"/>
  <c r="B21" i="1"/>
  <c r="O20" i="2" l="1"/>
  <c r="R20" i="2"/>
  <c r="L20" i="2"/>
  <c r="I20" i="2"/>
  <c r="F20" i="2"/>
  <c r="C20" i="2"/>
  <c r="O19" i="2"/>
  <c r="J20" i="2"/>
  <c r="R19" i="2"/>
  <c r="L19" i="2"/>
  <c r="M19" i="2" s="1"/>
  <c r="I19" i="2"/>
  <c r="J19" i="2" s="1"/>
  <c r="F19" i="2"/>
  <c r="G19" i="2" s="1"/>
  <c r="P19" i="2"/>
  <c r="R18" i="2"/>
  <c r="S18" i="2" s="1"/>
  <c r="I18" i="2"/>
  <c r="O18" i="2"/>
  <c r="F18" i="2"/>
  <c r="C18" i="2"/>
  <c r="D18" i="2" s="1"/>
  <c r="L18" i="2"/>
  <c r="R17" i="2"/>
  <c r="O17" i="2"/>
  <c r="P17" i="2" s="1"/>
  <c r="L17" i="2"/>
  <c r="M17" i="2" s="1"/>
  <c r="I17" i="2"/>
  <c r="F17" i="2"/>
  <c r="S21" i="4"/>
  <c r="P21" i="4"/>
  <c r="M21" i="4"/>
  <c r="J21" i="4"/>
  <c r="G21" i="4"/>
  <c r="D21" i="4"/>
  <c r="X20" i="4"/>
  <c r="O20" i="4"/>
  <c r="P20" i="4" s="1"/>
  <c r="C20" i="4"/>
  <c r="D20" i="4" s="1"/>
  <c r="U20" i="4"/>
  <c r="R20" i="4"/>
  <c r="L20" i="4"/>
  <c r="M20" i="4" s="1"/>
  <c r="F20" i="4"/>
  <c r="G20" i="4" s="1"/>
  <c r="I20" i="4"/>
  <c r="J20" i="4" s="1"/>
  <c r="X19" i="4"/>
  <c r="U19" i="4"/>
  <c r="V19" i="4" s="1"/>
  <c r="R19" i="4"/>
  <c r="S19" i="4" s="1"/>
  <c r="O19" i="4"/>
  <c r="P19" i="4" s="1"/>
  <c r="L19" i="4"/>
  <c r="I19" i="4"/>
  <c r="J19" i="4" s="1"/>
  <c r="F19" i="4"/>
  <c r="C19" i="4"/>
  <c r="D19" i="4" s="1"/>
  <c r="V23" i="4"/>
  <c r="P23" i="4"/>
  <c r="J23" i="4"/>
  <c r="X18" i="4"/>
  <c r="U18" i="4"/>
  <c r="O18" i="4"/>
  <c r="P18" i="4" s="1"/>
  <c r="L18" i="4"/>
  <c r="I18" i="4"/>
  <c r="J18" i="4" s="1"/>
  <c r="F18" i="4"/>
  <c r="G18" i="4" s="1"/>
  <c r="C18" i="4"/>
  <c r="R18" i="4"/>
  <c r="S18" i="4" s="1"/>
  <c r="U17" i="4"/>
  <c r="U22" i="4" s="1"/>
  <c r="L17" i="4"/>
  <c r="C17" i="4"/>
  <c r="R17" i="4"/>
  <c r="O17" i="4"/>
  <c r="O22" i="4" s="1"/>
  <c r="F17" i="4"/>
  <c r="F22" i="4" s="1"/>
  <c r="F24" i="4" s="1"/>
  <c r="X17" i="4"/>
  <c r="X22" i="4" s="1"/>
  <c r="I17" i="4"/>
  <c r="S23" i="4"/>
  <c r="M23" i="4"/>
  <c r="G23" i="4"/>
  <c r="D23" i="4"/>
  <c r="V21" i="4"/>
  <c r="S20" i="4"/>
  <c r="S23" i="2"/>
  <c r="P23" i="2"/>
  <c r="M23" i="2"/>
  <c r="J23" i="2"/>
  <c r="G23" i="2"/>
  <c r="S21" i="2"/>
  <c r="P21" i="2"/>
  <c r="M21" i="2"/>
  <c r="J21" i="2"/>
  <c r="G21" i="2"/>
  <c r="S19" i="2"/>
  <c r="J17" i="2"/>
  <c r="D21" i="2"/>
  <c r="C19" i="2"/>
  <c r="D19" i="2" s="1"/>
  <c r="C17" i="2"/>
  <c r="E24" i="2"/>
  <c r="C41" i="1"/>
  <c r="T24" i="4"/>
  <c r="Q24" i="4"/>
  <c r="N24" i="4"/>
  <c r="K24" i="4"/>
  <c r="H24" i="4"/>
  <c r="E24" i="4"/>
  <c r="B24" i="4"/>
  <c r="I50" i="3"/>
  <c r="H50" i="3"/>
  <c r="G50" i="3"/>
  <c r="F50" i="3"/>
  <c r="E50" i="3"/>
  <c r="D50" i="3"/>
  <c r="C50" i="3"/>
  <c r="B50" i="3"/>
  <c r="I41" i="3"/>
  <c r="H41" i="3"/>
  <c r="G41" i="3"/>
  <c r="F41" i="3"/>
  <c r="E41" i="3"/>
  <c r="D41" i="3"/>
  <c r="C41" i="3"/>
  <c r="B41" i="3"/>
  <c r="I32" i="3"/>
  <c r="H32" i="3"/>
  <c r="G32" i="3"/>
  <c r="F32" i="3"/>
  <c r="E32" i="3"/>
  <c r="D32" i="3"/>
  <c r="C32" i="3"/>
  <c r="B32" i="3"/>
  <c r="I23" i="3"/>
  <c r="I52" i="3" s="1"/>
  <c r="I54" i="3" s="1"/>
  <c r="H23" i="3"/>
  <c r="H52" i="3"/>
  <c r="H54" i="3" s="1"/>
  <c r="G23" i="3"/>
  <c r="G52" i="3" s="1"/>
  <c r="G54" i="3" s="1"/>
  <c r="F23" i="3"/>
  <c r="F52" i="3" s="1"/>
  <c r="F54" i="3" s="1"/>
  <c r="E23" i="3"/>
  <c r="E52" i="3" s="1"/>
  <c r="E54" i="3" s="1"/>
  <c r="D23" i="3"/>
  <c r="D52" i="3" s="1"/>
  <c r="D54" i="3" s="1"/>
  <c r="C23" i="3"/>
  <c r="C52" i="3" s="1"/>
  <c r="C54" i="3" s="1"/>
  <c r="B23" i="3"/>
  <c r="B52" i="3" s="1"/>
  <c r="B54" i="3" s="1"/>
  <c r="Q24" i="2"/>
  <c r="N24" i="2"/>
  <c r="K24" i="2"/>
  <c r="H24" i="2"/>
  <c r="B24" i="2"/>
  <c r="D26" i="2"/>
  <c r="G50" i="1"/>
  <c r="F50" i="1"/>
  <c r="E50" i="1"/>
  <c r="D50" i="1"/>
  <c r="C50" i="1"/>
  <c r="B50" i="1"/>
  <c r="G41" i="1"/>
  <c r="F41" i="1"/>
  <c r="E41" i="1"/>
  <c r="D41" i="1"/>
  <c r="B41" i="1"/>
  <c r="G32" i="1"/>
  <c r="F32" i="1"/>
  <c r="E32" i="1"/>
  <c r="D32" i="1"/>
  <c r="C32" i="1"/>
  <c r="B32" i="1"/>
  <c r="G23" i="1"/>
  <c r="F23" i="1"/>
  <c r="E23" i="1"/>
  <c r="E52" i="1" s="1"/>
  <c r="E54" i="1" s="1"/>
  <c r="D23" i="1"/>
  <c r="C23" i="1"/>
  <c r="B23" i="1"/>
  <c r="B52" i="1" s="1"/>
  <c r="B54" i="1" s="1"/>
  <c r="S20" i="2" l="1"/>
  <c r="P20" i="2"/>
  <c r="M20" i="2"/>
  <c r="G20" i="2"/>
  <c r="D20" i="2"/>
  <c r="S17" i="2"/>
  <c r="P18" i="2"/>
  <c r="M18" i="2"/>
  <c r="J18" i="2"/>
  <c r="G18" i="2"/>
  <c r="R22" i="2"/>
  <c r="O22" i="2"/>
  <c r="L22" i="2"/>
  <c r="L24" i="2" s="1"/>
  <c r="I22" i="2"/>
  <c r="I24" i="2" s="1"/>
  <c r="R24" i="2"/>
  <c r="V20" i="4"/>
  <c r="V17" i="4"/>
  <c r="S17" i="4"/>
  <c r="P17" i="4"/>
  <c r="G17" i="4"/>
  <c r="R22" i="4"/>
  <c r="X24" i="4"/>
  <c r="U24" i="4"/>
  <c r="O24" i="4"/>
  <c r="M19" i="4"/>
  <c r="G19" i="4"/>
  <c r="V18" i="4"/>
  <c r="M18" i="4"/>
  <c r="D18" i="4"/>
  <c r="L22" i="4"/>
  <c r="M17" i="4"/>
  <c r="C22" i="4"/>
  <c r="D17" i="4"/>
  <c r="I22" i="4"/>
  <c r="J17" i="4"/>
  <c r="V22" i="4"/>
  <c r="P22" i="4"/>
  <c r="G24" i="4"/>
  <c r="G22" i="4"/>
  <c r="F22" i="2"/>
  <c r="G17" i="2"/>
  <c r="D17" i="2"/>
  <c r="C22" i="2"/>
  <c r="D52" i="1"/>
  <c r="D54" i="1" s="1"/>
  <c r="C52" i="1"/>
  <c r="C54" i="1" s="1"/>
  <c r="F52" i="1"/>
  <c r="F54" i="1" s="1"/>
  <c r="G52" i="1"/>
  <c r="G54" i="1" s="1"/>
  <c r="O24" i="2" l="1"/>
  <c r="M24" i="2"/>
  <c r="L32" i="2"/>
  <c r="S24" i="2"/>
  <c r="S22" i="2"/>
  <c r="P22" i="2"/>
  <c r="M22" i="2"/>
  <c r="J22" i="2"/>
  <c r="J24" i="2"/>
  <c r="R32" i="2"/>
  <c r="I32" i="2"/>
  <c r="G22" i="2"/>
  <c r="F24" i="2"/>
  <c r="D22" i="2"/>
  <c r="C24" i="2"/>
  <c r="R24" i="4"/>
  <c r="S22" i="4"/>
  <c r="P24" i="4"/>
  <c r="V24" i="4"/>
  <c r="M22" i="4"/>
  <c r="L24" i="4"/>
  <c r="M24" i="4" s="1"/>
  <c r="C24" i="4"/>
  <c r="D24" i="4" s="1"/>
  <c r="D22" i="4"/>
  <c r="J22" i="4"/>
  <c r="I24" i="4"/>
  <c r="J24" i="4" s="1"/>
  <c r="S24" i="4" l="1"/>
  <c r="P24" i="2"/>
  <c r="O32" i="2"/>
  <c r="F32" i="2"/>
  <c r="G24" i="2"/>
  <c r="D24" i="2"/>
  <c r="C32" i="2"/>
  <c r="S26" i="2"/>
  <c r="P26" i="2" l="1"/>
  <c r="M26" i="2" l="1"/>
  <c r="J26" i="2" l="1"/>
  <c r="C29" i="2" l="1"/>
  <c r="F29" i="2" s="1"/>
  <c r="I29" i="2" s="1"/>
  <c r="L29" i="2" s="1"/>
  <c r="O29" i="2" s="1"/>
  <c r="R29" i="2" s="1"/>
  <c r="G26" i="2"/>
</calcChain>
</file>

<file path=xl/sharedStrings.xml><?xml version="1.0" encoding="utf-8"?>
<sst xmlns="http://schemas.openxmlformats.org/spreadsheetml/2006/main" count="252" uniqueCount="80">
  <si>
    <t>File Number:</t>
  </si>
  <si>
    <t>Exhibit:</t>
  </si>
  <si>
    <t>Tab:</t>
  </si>
  <si>
    <t>Schedule:</t>
  </si>
  <si>
    <t>Page:</t>
  </si>
  <si>
    <t>Date:</t>
  </si>
  <si>
    <t>Appendix 2-AA</t>
  </si>
  <si>
    <t>Projects ($M)</t>
  </si>
  <si>
    <t>Reporting Basis</t>
  </si>
  <si>
    <t>MIFRS</t>
  </si>
  <si>
    <t>System Access</t>
  </si>
  <si>
    <t>A1 Externally-Initiated Plant Relocation</t>
  </si>
  <si>
    <t>A2 Customer &amp; Generation Connections</t>
  </si>
  <si>
    <t>A3 System Expansion</t>
  </si>
  <si>
    <t>A4 Metering &amp; AMI 2.0</t>
  </si>
  <si>
    <t>System Access Capital Contributions</t>
  </si>
  <si>
    <t>Sub-Total</t>
  </si>
  <si>
    <t>System Renewal</t>
  </si>
  <si>
    <t>R1 Substation Renewal</t>
  </si>
  <si>
    <t>R2 Underground System Renewal</t>
  </si>
  <si>
    <t>R3 Overhead System Renewal</t>
  </si>
  <si>
    <t>R4 Reactive Capital</t>
  </si>
  <si>
    <t>System Renewal Capital Contributions</t>
  </si>
  <si>
    <t>System Service</t>
  </si>
  <si>
    <t>S1 Substation Growth</t>
  </si>
  <si>
    <t>S2 Grid Enhancements</t>
  </si>
  <si>
    <t>S3 Voltage &amp; System Conversion</t>
  </si>
  <si>
    <t>System Service Capital Contributions</t>
  </si>
  <si>
    <t>General Plant</t>
  </si>
  <si>
    <t>P1 Facilities Management</t>
  </si>
  <si>
    <t>P2 Fleet</t>
  </si>
  <si>
    <t>P3 IT Systems</t>
  </si>
  <si>
    <t>P4 Equipment</t>
  </si>
  <si>
    <t>P5 OT Systems</t>
  </si>
  <si>
    <t>General Plant Capital Contributions</t>
  </si>
  <si>
    <t>Miscellaneous(Renewables/Lease)</t>
  </si>
  <si>
    <t>Total</t>
  </si>
  <si>
    <r>
      <t xml:space="preserve">Less Renewable Generation Facility Assets and Other Non-Rate-Regulated Utility Assets </t>
    </r>
    <r>
      <rPr>
        <b/>
        <i/>
        <sz val="10"/>
        <color rgb="FFFF0000"/>
        <rFont val="Arial"/>
        <family val="2"/>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</si>
  <si>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</si>
  <si>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</si>
  <si>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</si>
  <si>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3   Utilities may add more rows as needed.</t>
  </si>
  <si>
    <t>Show RRR data</t>
  </si>
  <si>
    <t>Yes</t>
  </si>
  <si>
    <t>Appendix 2-AB</t>
  </si>
  <si>
    <t>First year of Forecast Period:</t>
  </si>
  <si>
    <t>CATEGORY</t>
  </si>
  <si>
    <t>Actual</t>
  </si>
  <si>
    <t>Plan</t>
  </si>
  <si>
    <t>Var</t>
  </si>
  <si>
    <t>%</t>
  </si>
  <si>
    <t>($ in millions)</t>
  </si>
  <si>
    <t>Other (Miscellaneous)</t>
  </si>
  <si>
    <t>Capital Contributions</t>
  </si>
  <si>
    <t>CWIP</t>
  </si>
  <si>
    <t>System O&amp;M</t>
  </si>
  <si>
    <t>Note: Variances due to rounding may exist</t>
  </si>
  <si>
    <t>Integrity Check - 2-AA: Net CAPEX</t>
  </si>
  <si>
    <t>Integrity Check - 2-JA: System O&amp;M</t>
  </si>
  <si>
    <t>Notes to the Table:</t>
  </si>
  <si>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</si>
  <si>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</si>
  <si>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3. System O&amp;M contains the following accounts: 5005, 5010, 5012, 5014, 5015, 5016, 5017, 5020, 5025, 5030, 5035, 5040, 5045, 5050, 5055, 5060, 5065, 5070, 5075, 5085, 5090, 
5095, 5096, 5105, 5110, 5112, 5114, 5120, 5125, 5130, 5135, 5145, 5150, 5155, 5160, 5165, 5170, 5172, 5175, 5178, 5195</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</si>
  <si>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</si>
  <si>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</si>
  <si>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</si>
  <si>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</si>
  <si>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Veridian</t>
  </si>
  <si>
    <t>Whitby</t>
  </si>
  <si>
    <t>Net ISA Table</t>
  </si>
  <si>
    <t>Table 2 - Net ISA Summary</t>
  </si>
  <si>
    <t>TOTAL ISA</t>
  </si>
  <si>
    <t>NET ISA</t>
  </si>
  <si>
    <t>System Access Gross ISA</t>
  </si>
  <si>
    <t>System Renewal Gross ISA</t>
  </si>
  <si>
    <t>System Service Gross ISA</t>
  </si>
  <si>
    <t>General Plant Gross ISA</t>
  </si>
  <si>
    <t>2019 (V+W+E)</t>
  </si>
  <si>
    <t>Elexicon</t>
  </si>
  <si>
    <t xml:space="preserve">EB-2025-0312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</si>
</sst>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_-* #,##0.00_-;\-* #,##0.00_-;_-* &quot;-&quot;_-;_-@_-"/>
  </numFmts>
  <fonts count="20" x14ac:knownFonts="1">
    <font>
      <sz val="10"/>
      <name val="Arial"/>
    </font>
    <font>
      <b/>
      <sz val="11"/>
      <color theme="1"/>
      <name val="Calibri"/>
      <family val="2"/>
      <scheme val="minor"/>
    </font>
    <font>
      <b/>
      <sz val="10"/>
      <name val="Arial"/>
      <family val="2"/>
    </font>
    <font>
      <sz val="8"/>
      <name val="Arial"/>
      <family val="2"/>
    </font>
    <font>
      <b/>
      <sz val="14"/>
      <name val="Arial"/>
      <family val="2"/>
    </font>
    <font>
      <sz val="10"/>
      <name val="Arial"/>
      <family val="2"/>
    </font>
    <font>
      <b/>
      <i/>
      <sz val="10"/>
      <color rgb="FFFF0000"/>
      <name val="Arial"/>
      <family val="2"/>
    </font>
    <font>
      <b/>
      <i/>
      <sz val="10"/>
      <name val="Arial"/>
      <family val="2"/>
    </font>
    <font>
      <b/>
      <sz val="11"/>
      <color rgb="FFFF0000"/>
      <name val="Arial"/>
      <family val="2"/>
    </font>
    <font>
      <b/>
      <sz val="11"/>
      <color theme="1"/>
      <name val="Arial"/>
      <family val="2"/>
    </font>
    <font>
      <sz val="11"/>
      <color theme="1"/>
      <name val="Arial"/>
      <family val="2"/>
    </font>
    <font>
      <b/>
      <i/>
      <sz val="12"/>
      <color rgb="FF0070C0"/>
      <name val="Calibri"/>
      <family val="2"/>
      <scheme val="minor"/>
    </font>
    <font>
      <b/>
      <sz val="9"/>
      <name val="Arial"/>
      <family val="2"/>
    </font>
    <font>
      <i/>
      <sz val="10"/>
      <name val="Arial"/>
      <family val="2"/>
    </font>
    <font>
      <b/>
      <sz val="12"/>
      <name val="Arial"/>
      <family val="2"/>
    </font>
    <font>
      <sz val="10"/>
      <color theme="0"/>
      <name val="Arial"/>
      <family val="2"/>
    </font>
    <font>
      <b/>
      <sz val="14"/>
      <color theme="1"/>
      <name val="Calibri"/>
      <family val="2"/>
      <scheme val="minor"/>
    </font>
    <font>
      <sz val="10"/>
      <color theme="3" tint="0.39997558519241921"/>
      <name val="Arial"/>
      <family val="2"/>
    </font>
    <font>
      <b/>
      <sz val="11"/>
      <name val="Arial"/>
      <family val="2"/>
    </font>
    <font>
      <sz val="11"/>
      <name val="Calibri"/>
      <family val="2"/>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rgb="FF00B0F0"/>
        <bgColor indexed="64"/>
      </patternFill>
    </fill>
    <fill>
      <patternFill patternType="solid">
        <fgColor rgb="FF92D050"/>
        <bgColor indexed="64"/>
      </patternFill>
    </fill>
    <fill>
      <patternFill patternType="solid">
        <fgColor theme="0" tint="-0.249977111117893"/>
        <bgColor indexed="64"/>
      </patternFill>
    </fill>
  </fills>
  <borders count="37">
    <border>
      <left/>
      <right/>
      <top/>
      <bottom/>
      <diagonal/>
    </border>
    <border>
      <left/>
      <right/>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143">
    <xf numFmtId="0" fontId="0" fillId="0" borderId="0" xfId="0"/>
    <xf numFmtId="0" fontId="0" fillId="0" borderId="0" xfId="0" applyProtection="1">
      <protection locked="0"/>
    </xf>
    <xf numFmtId="0" fontId="2" fillId="0" borderId="0" xfId="0" applyFont="1" applyProtection="1">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3" fillId="0" borderId="0" xfId="0" applyFont="1" applyAlignment="1" applyProtection="1">
      <alignment horizontal="right" vertical="top"/>
      <protection locked="0"/>
    </xf>
    <xf numFmtId="0" fontId="2" fillId="0" borderId="0" xfId="0" applyFont="1" applyAlignment="1" applyProtection="1">
      <alignment horizontal="right"/>
      <protection locked="0"/>
    </xf>
    <xf numFmtId="0" fontId="4" fillId="0" borderId="0" xfId="0" applyFont="1" applyProtection="1">
      <protection locked="0"/>
    </xf>
    <xf numFmtId="0" fontId="0" fillId="0" borderId="0" xfId="0" applyAlignment="1" applyProtection="1">
      <alignment horizontal="left" wrapText="1"/>
      <protection locked="0"/>
    </xf>
    <xf numFmtId="0" fontId="2" fillId="0" borderId="2" xfId="0" applyFont="1" applyBorder="1" applyProtection="1">
      <protection locked="0"/>
    </xf>
    <xf numFmtId="0" fontId="2" fillId="0" borderId="3" xfId="0" applyFont="1" applyBorder="1" applyAlignment="1">
      <alignment horizontal="center" vertical="center" wrapText="1"/>
    </xf>
    <xf numFmtId="0" fontId="2" fillId="0" borderId="4" xfId="0" applyFont="1" applyBorder="1" applyProtection="1">
      <protection locked="0"/>
    </xf>
    <xf numFmtId="0" fontId="2" fillId="3" borderId="5" xfId="0" applyFont="1" applyFill="1" applyBorder="1" applyAlignment="1" applyProtection="1">
      <alignment horizontal="center"/>
      <protection locked="0"/>
    </xf>
    <xf numFmtId="0" fontId="2" fillId="2" borderId="6" xfId="0" applyFont="1" applyFill="1" applyBorder="1" applyProtection="1">
      <protection locked="0"/>
    </xf>
    <xf numFmtId="3" fontId="0" fillId="0" borderId="7" xfId="2" applyNumberFormat="1" applyFont="1" applyFill="1" applyBorder="1" applyProtection="1">
      <protection locked="0"/>
    </xf>
    <xf numFmtId="0" fontId="2" fillId="0" borderId="6" xfId="0" applyFont="1" applyBorder="1" applyProtection="1">
      <protection locked="0"/>
    </xf>
    <xf numFmtId="0" fontId="2" fillId="2" borderId="6" xfId="0" applyFont="1" applyFill="1" applyBorder="1" applyAlignment="1" applyProtection="1">
      <alignment wrapText="1"/>
      <protection locked="0"/>
    </xf>
    <xf numFmtId="0" fontId="2" fillId="0" borderId="12" xfId="0" applyFont="1" applyBorder="1" applyProtection="1">
      <protection locked="0"/>
    </xf>
    <xf numFmtId="0" fontId="2" fillId="0" borderId="7" xfId="0" applyFont="1" applyBorder="1" applyAlignment="1" applyProtection="1">
      <alignment vertical="top" wrapText="1"/>
      <protection locked="0"/>
    </xf>
    <xf numFmtId="0" fontId="2" fillId="0" borderId="13" xfId="0" applyFont="1" applyBorder="1" applyProtection="1">
      <protection locked="0"/>
    </xf>
    <xf numFmtId="0" fontId="7" fillId="0" borderId="0" xfId="0" applyFont="1" applyAlignment="1" applyProtection="1">
      <alignment horizontal="left" vertical="top"/>
      <protection locked="0"/>
    </xf>
    <xf numFmtId="4" fontId="7" fillId="0" borderId="0" xfId="0" applyNumberFormat="1" applyFont="1" applyAlignment="1" applyProtection="1">
      <alignment horizontal="left" vertical="top"/>
      <protection locked="0"/>
    </xf>
    <xf numFmtId="0" fontId="5" fillId="0" borderId="0" xfId="0" applyFont="1" applyProtection="1">
      <protection locked="0"/>
    </xf>
    <xf numFmtId="0" fontId="5" fillId="0" borderId="0" xfId="0" applyFont="1" applyAlignment="1" applyProtection="1">
      <alignment horizontal="left" vertical="top" wrapText="1"/>
      <protection locked="0"/>
    </xf>
    <xf numFmtId="0" fontId="8" fillId="0" borderId="0" xfId="0" applyFont="1"/>
    <xf numFmtId="0" fontId="9" fillId="0" borderId="0" xfId="0" applyFont="1"/>
    <xf numFmtId="0" fontId="10" fillId="3" borderId="7" xfId="0" applyFont="1" applyFill="1" applyBorder="1" applyProtection="1">
      <protection locked="0"/>
    </xf>
    <xf numFmtId="0" fontId="5" fillId="0" borderId="0" xfId="0" applyFont="1"/>
    <xf numFmtId="0" fontId="2" fillId="0" borderId="0" xfId="0" applyFont="1" applyAlignment="1">
      <alignment horizontal="right" vertical="center"/>
    </xf>
    <xf numFmtId="0" fontId="11" fillId="0" borderId="0" xfId="0" applyFont="1" applyAlignment="1">
      <alignment horizontal="center" vertical="center"/>
    </xf>
    <xf numFmtId="0" fontId="12"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14" fillId="0" borderId="23" xfId="0" applyFont="1" applyBorder="1" applyAlignment="1">
      <alignment horizontal="right" vertical="center" wrapText="1" indent="1"/>
    </xf>
    <xf numFmtId="41" fontId="5" fillId="2" borderId="20" xfId="0" applyNumberFormat="1" applyFont="1" applyFill="1" applyBorder="1" applyAlignment="1" applyProtection="1">
      <alignment horizontal="center" vertical="center" wrapText="1"/>
      <protection locked="0"/>
    </xf>
    <xf numFmtId="9" fontId="5" fillId="0" borderId="20" xfId="0" applyNumberFormat="1" applyFont="1" applyBorder="1" applyAlignment="1">
      <alignment horizontal="center" vertical="center" wrapText="1"/>
    </xf>
    <xf numFmtId="164" fontId="5" fillId="0" borderId="20" xfId="0" applyNumberFormat="1" applyFont="1" applyBorder="1" applyAlignment="1">
      <alignment horizontal="center" vertical="center" wrapText="1"/>
    </xf>
    <xf numFmtId="41" fontId="5" fillId="0" borderId="24" xfId="0" applyNumberFormat="1" applyFont="1" applyBorder="1" applyAlignment="1">
      <alignment horizontal="center" vertical="center" wrapText="1"/>
    </xf>
    <xf numFmtId="164" fontId="5" fillId="0" borderId="24" xfId="0" applyNumberFormat="1" applyFont="1" applyBorder="1" applyAlignment="1">
      <alignment horizontal="center" vertical="center" wrapText="1"/>
    </xf>
    <xf numFmtId="41" fontId="5" fillId="2" borderId="17" xfId="0" applyNumberFormat="1" applyFont="1" applyFill="1" applyBorder="1" applyAlignment="1" applyProtection="1">
      <alignment horizontal="center" vertical="center" wrapText="1"/>
      <protection locked="0"/>
    </xf>
    <xf numFmtId="164" fontId="5" fillId="0" borderId="22" xfId="0" applyNumberFormat="1" applyFont="1" applyBorder="1" applyAlignment="1">
      <alignment horizontal="center" vertical="center" wrapText="1"/>
    </xf>
    <xf numFmtId="0" fontId="14" fillId="0" borderId="18" xfId="0" applyFont="1" applyBorder="1" applyAlignment="1">
      <alignment horizontal="right" vertical="center" wrapText="1" indent="1"/>
    </xf>
    <xf numFmtId="41" fontId="5" fillId="0" borderId="25"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41" fontId="5" fillId="0" borderId="14" xfId="0" applyNumberFormat="1" applyFont="1" applyBorder="1" applyAlignment="1">
      <alignment horizontal="center" vertical="center" wrapText="1"/>
    </xf>
    <xf numFmtId="0" fontId="14" fillId="0" borderId="22" xfId="0" applyFont="1" applyBorder="1" applyAlignment="1">
      <alignment horizontal="right" vertical="center" wrapText="1" indent="1"/>
    </xf>
    <xf numFmtId="41" fontId="5" fillId="0" borderId="26" xfId="0" applyNumberFormat="1" applyFont="1" applyBorder="1" applyAlignment="1">
      <alignment horizontal="center" vertical="center" wrapText="1"/>
    </xf>
    <xf numFmtId="164" fontId="5" fillId="0" borderId="27" xfId="0" applyNumberFormat="1" applyFont="1" applyBorder="1" applyAlignment="1">
      <alignment horizontal="center" vertical="center" wrapText="1"/>
    </xf>
    <xf numFmtId="41" fontId="5" fillId="0" borderId="28" xfId="0" applyNumberFormat="1" applyFont="1" applyBorder="1" applyAlignment="1">
      <alignment horizontal="center" vertical="center" wrapText="1"/>
    </xf>
    <xf numFmtId="41" fontId="5" fillId="0" borderId="27"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164" fontId="5" fillId="0" borderId="28" xfId="0" applyNumberFormat="1" applyFont="1" applyBorder="1" applyAlignment="1">
      <alignment horizontal="center" vertical="center" wrapText="1"/>
    </xf>
    <xf numFmtId="42" fontId="5" fillId="2" borderId="29" xfId="0" applyNumberFormat="1" applyFont="1" applyFill="1" applyBorder="1" applyAlignment="1" applyProtection="1">
      <alignment horizontal="center" vertical="center" wrapText="1"/>
      <protection locked="0"/>
    </xf>
    <xf numFmtId="41" fontId="5" fillId="5" borderId="29" xfId="0" applyNumberFormat="1" applyFont="1" applyFill="1" applyBorder="1" applyAlignment="1">
      <alignment horizontal="center" vertical="center" wrapText="1"/>
    </xf>
    <xf numFmtId="164" fontId="5" fillId="0" borderId="30" xfId="0" applyNumberFormat="1" applyFont="1" applyBorder="1" applyAlignment="1">
      <alignment horizontal="center" vertical="center" wrapText="1"/>
    </xf>
    <xf numFmtId="4" fontId="5" fillId="5" borderId="29" xfId="0" applyNumberFormat="1" applyFont="1" applyFill="1" applyBorder="1" applyAlignment="1">
      <alignment horizontal="center" vertical="center" wrapText="1"/>
    </xf>
    <xf numFmtId="0" fontId="15" fillId="4" borderId="0" xfId="0" applyFont="1" applyFill="1"/>
    <xf numFmtId="0" fontId="2" fillId="4" borderId="8" xfId="0" applyFont="1" applyFill="1" applyBorder="1"/>
    <xf numFmtId="0" fontId="2" fillId="4" borderId="7" xfId="0" applyFont="1" applyFill="1" applyBorder="1"/>
    <xf numFmtId="0" fontId="2" fillId="4" borderId="0" xfId="0" applyFont="1" applyFill="1"/>
    <xf numFmtId="3" fontId="5" fillId="4" borderId="7" xfId="0" applyNumberFormat="1" applyFont="1" applyFill="1" applyBorder="1"/>
    <xf numFmtId="4" fontId="5" fillId="4" borderId="7" xfId="0" applyNumberFormat="1" applyFont="1" applyFill="1" applyBorder="1"/>
    <xf numFmtId="0" fontId="5" fillId="4" borderId="0" xfId="0" applyFont="1" applyFill="1"/>
    <xf numFmtId="3" fontId="0" fillId="4" borderId="7" xfId="0" applyNumberFormat="1" applyFill="1" applyBorder="1"/>
    <xf numFmtId="0" fontId="5" fillId="0" borderId="0" xfId="0" applyFont="1" applyAlignment="1">
      <alignment horizontal="left" vertical="center"/>
    </xf>
    <xf numFmtId="4" fontId="0" fillId="0" borderId="0" xfId="0" applyNumberFormat="1" applyProtection="1">
      <protection locked="0"/>
    </xf>
    <xf numFmtId="0" fontId="2" fillId="6" borderId="0" xfId="0" applyFont="1" applyFill="1" applyProtection="1">
      <protection locked="0"/>
    </xf>
    <xf numFmtId="41" fontId="5" fillId="4" borderId="0" xfId="0" applyNumberFormat="1" applyFont="1" applyFill="1"/>
    <xf numFmtId="0" fontId="14" fillId="7" borderId="0" xfId="0" applyFont="1" applyFill="1"/>
    <xf numFmtId="0" fontId="18" fillId="7" borderId="0" xfId="0" applyFont="1" applyFill="1" applyProtection="1">
      <protection locked="0"/>
    </xf>
    <xf numFmtId="0" fontId="14" fillId="6" borderId="0" xfId="0" applyFont="1" applyFill="1"/>
    <xf numFmtId="165" fontId="0" fillId="2" borderId="11" xfId="1" applyNumberFormat="1" applyFont="1" applyFill="1" applyBorder="1" applyProtection="1">
      <protection locked="0"/>
    </xf>
    <xf numFmtId="165" fontId="2" fillId="2" borderId="10" xfId="1" applyNumberFormat="1" applyFont="1" applyFill="1" applyBorder="1" applyProtection="1">
      <protection locked="0"/>
    </xf>
    <xf numFmtId="165" fontId="0" fillId="0" borderId="7" xfId="1" applyNumberFormat="1" applyFont="1" applyFill="1" applyBorder="1" applyProtection="1">
      <protection locked="0"/>
    </xf>
    <xf numFmtId="165" fontId="0" fillId="2" borderId="7" xfId="2" applyNumberFormat="1" applyFont="1" applyFill="1" applyBorder="1" applyProtection="1">
      <protection locked="0"/>
    </xf>
    <xf numFmtId="165" fontId="2" fillId="0" borderId="13" xfId="0" applyNumberFormat="1" applyFont="1" applyBorder="1"/>
    <xf numFmtId="43" fontId="15" fillId="4" borderId="0" xfId="1" applyFont="1" applyFill="1"/>
    <xf numFmtId="41" fontId="5" fillId="0" borderId="0" xfId="0" applyNumberFormat="1" applyFont="1"/>
    <xf numFmtId="43" fontId="5" fillId="2" borderId="8" xfId="1" applyFont="1" applyFill="1" applyBorder="1" applyProtection="1">
      <protection locked="0"/>
    </xf>
    <xf numFmtId="43" fontId="0" fillId="2" borderId="9" xfId="1" applyFont="1" applyFill="1" applyBorder="1" applyProtection="1">
      <protection locked="0"/>
    </xf>
    <xf numFmtId="43" fontId="5" fillId="2" borderId="6" xfId="1" applyFont="1" applyFill="1" applyBorder="1" applyProtection="1">
      <protection locked="0"/>
    </xf>
    <xf numFmtId="43" fontId="0" fillId="2" borderId="7" xfId="1" applyFont="1" applyFill="1" applyBorder="1" applyProtection="1">
      <protection locked="0"/>
    </xf>
    <xf numFmtId="43" fontId="5" fillId="2" borderId="10" xfId="1" applyFont="1" applyFill="1" applyBorder="1" applyProtection="1">
      <protection locked="0"/>
    </xf>
    <xf numFmtId="43" fontId="0" fillId="2" borderId="11" xfId="1" applyFont="1" applyFill="1" applyBorder="1" applyProtection="1">
      <protection locked="0"/>
    </xf>
    <xf numFmtId="43" fontId="2" fillId="0" borderId="7" xfId="1" applyFont="1" applyBorder="1"/>
    <xf numFmtId="43" fontId="0" fillId="0" borderId="7" xfId="1" applyFont="1" applyFill="1" applyBorder="1" applyProtection="1">
      <protection locked="0"/>
    </xf>
    <xf numFmtId="43" fontId="2" fillId="2" borderId="10" xfId="1" applyFont="1" applyFill="1" applyBorder="1" applyProtection="1">
      <protection locked="0"/>
    </xf>
    <xf numFmtId="43" fontId="0" fillId="0" borderId="5" xfId="1" applyFont="1" applyFill="1" applyBorder="1" applyProtection="1">
      <protection locked="0"/>
    </xf>
    <xf numFmtId="43" fontId="5" fillId="2" borderId="9" xfId="1" applyFont="1" applyFill="1" applyBorder="1" applyProtection="1">
      <protection locked="0"/>
    </xf>
    <xf numFmtId="43" fontId="5" fillId="2" borderId="7" xfId="1" applyFont="1" applyFill="1" applyBorder="1" applyProtection="1">
      <protection locked="0"/>
    </xf>
    <xf numFmtId="43" fontId="5" fillId="2" borderId="11" xfId="1" applyFont="1" applyFill="1" applyBorder="1" applyProtection="1">
      <protection locked="0"/>
    </xf>
    <xf numFmtId="43" fontId="0" fillId="2" borderId="7" xfId="2" applyNumberFormat="1" applyFont="1" applyFill="1" applyBorder="1" applyProtection="1">
      <protection locked="0"/>
    </xf>
    <xf numFmtId="43" fontId="2" fillId="0" borderId="13" xfId="0" applyNumberFormat="1" applyFont="1" applyBorder="1"/>
    <xf numFmtId="166" fontId="5" fillId="4" borderId="20" xfId="0" applyNumberFormat="1" applyFont="1" applyFill="1" applyBorder="1" applyAlignment="1">
      <alignment horizontal="center" vertical="center" wrapText="1"/>
    </xf>
    <xf numFmtId="166" fontId="5" fillId="0" borderId="24" xfId="0" applyNumberFormat="1" applyFont="1" applyBorder="1" applyAlignment="1">
      <alignment horizontal="center" vertical="center" wrapText="1"/>
    </xf>
    <xf numFmtId="166" fontId="5" fillId="4" borderId="17" xfId="0" applyNumberFormat="1" applyFont="1" applyFill="1" applyBorder="1" applyAlignment="1">
      <alignment horizontal="center" vertical="center" wrapText="1"/>
    </xf>
    <xf numFmtId="166" fontId="5" fillId="0" borderId="25" xfId="0" applyNumberFormat="1" applyFont="1" applyBorder="1" applyAlignment="1">
      <alignment horizontal="center" vertical="center" wrapText="1"/>
    </xf>
    <xf numFmtId="166" fontId="5" fillId="2" borderId="27" xfId="0" applyNumberFormat="1" applyFont="1" applyFill="1" applyBorder="1" applyAlignment="1" applyProtection="1">
      <alignment horizontal="center" vertical="center" wrapText="1"/>
      <protection locked="0"/>
    </xf>
    <xf numFmtId="166" fontId="5" fillId="2" borderId="26" xfId="0" applyNumberFormat="1" applyFont="1" applyFill="1" applyBorder="1" applyAlignment="1" applyProtection="1">
      <alignment horizontal="center" vertical="center" wrapText="1"/>
      <protection locked="0"/>
    </xf>
    <xf numFmtId="166" fontId="5" fillId="2" borderId="28" xfId="0" applyNumberFormat="1" applyFont="1" applyFill="1" applyBorder="1" applyAlignment="1" applyProtection="1">
      <alignment horizontal="center" vertical="center" wrapText="1"/>
      <protection locked="0"/>
    </xf>
    <xf numFmtId="0" fontId="2" fillId="0" borderId="0" xfId="0" applyFont="1" applyAlignment="1">
      <alignment horizontal="center"/>
    </xf>
    <xf numFmtId="166" fontId="5" fillId="2" borderId="20" xfId="0" applyNumberFormat="1" applyFont="1" applyFill="1" applyBorder="1" applyAlignment="1" applyProtection="1">
      <alignment horizontal="center" vertical="center" wrapText="1"/>
      <protection locked="0"/>
    </xf>
    <xf numFmtId="166" fontId="5" fillId="2" borderId="17" xfId="0" applyNumberFormat="1" applyFont="1" applyFill="1" applyBorder="1" applyAlignment="1" applyProtection="1">
      <alignment horizontal="center" vertical="center" wrapText="1"/>
      <protection locked="0"/>
    </xf>
    <xf numFmtId="166" fontId="5" fillId="0" borderId="14" xfId="0" applyNumberFormat="1" applyFont="1" applyBorder="1" applyAlignment="1">
      <alignment horizontal="center" vertical="center" wrapText="1"/>
    </xf>
    <xf numFmtId="166" fontId="5" fillId="0" borderId="26" xfId="0" applyNumberFormat="1" applyFont="1" applyBorder="1" applyAlignment="1">
      <alignment horizontal="center" vertical="center" wrapText="1"/>
    </xf>
    <xf numFmtId="166" fontId="5" fillId="0" borderId="27" xfId="0" applyNumberFormat="1" applyFont="1" applyBorder="1" applyAlignment="1">
      <alignment horizontal="center" vertical="center" wrapText="1"/>
    </xf>
    <xf numFmtId="166" fontId="5" fillId="0" borderId="28" xfId="0" applyNumberFormat="1" applyFont="1" applyBorder="1" applyAlignment="1">
      <alignment horizontal="center" vertical="center" wrapText="1"/>
    </xf>
    <xf numFmtId="0" fontId="5" fillId="8" borderId="0" xfId="0" applyFont="1" applyFill="1" applyAlignment="1" applyProtection="1">
      <alignment horizontal="center" wrapText="1"/>
      <protection locked="0"/>
    </xf>
    <xf numFmtId="0" fontId="13" fillId="0" borderId="22"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0" xfId="0" applyFont="1" applyAlignment="1">
      <alignment horizontal="center" vertical="top"/>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23" xfId="0" applyFont="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3" fillId="0" borderId="17" xfId="0" applyFont="1" applyBorder="1" applyAlignment="1">
      <alignment horizontal="center" vertical="center" wrapText="1"/>
    </xf>
    <xf numFmtId="0" fontId="1" fillId="0" borderId="0" xfId="0" applyFont="1" applyAlignment="1">
      <alignment horizontal="left"/>
    </xf>
    <xf numFmtId="0" fontId="5" fillId="0" borderId="0" xfId="0" applyFont="1" applyAlignment="1">
      <alignment horizontal="left" vertical="top" wrapText="1"/>
    </xf>
    <xf numFmtId="0" fontId="2" fillId="4" borderId="31" xfId="0" applyFont="1" applyFill="1" applyBorder="1" applyAlignment="1">
      <alignment horizontal="center"/>
    </xf>
    <xf numFmtId="0" fontId="2" fillId="4" borderId="10" xfId="0" applyFont="1" applyFill="1" applyBorder="1" applyAlignment="1">
      <alignment horizontal="center"/>
    </xf>
    <xf numFmtId="0" fontId="2" fillId="4" borderId="32" xfId="0" applyFont="1" applyFill="1" applyBorder="1" applyAlignment="1">
      <alignment horizontal="center"/>
    </xf>
    <xf numFmtId="0" fontId="2" fillId="4" borderId="8" xfId="0" applyFont="1" applyFill="1" applyBorder="1" applyAlignment="1">
      <alignment horizontal="center"/>
    </xf>
    <xf numFmtId="0" fontId="2" fillId="4" borderId="33" xfId="0" applyFont="1" applyFill="1" applyBorder="1" applyAlignment="1">
      <alignment horizontal="center"/>
    </xf>
    <xf numFmtId="0" fontId="2" fillId="4" borderId="4" xfId="0" applyFont="1" applyFill="1" applyBorder="1" applyAlignment="1">
      <alignment horizontal="center"/>
    </xf>
    <xf numFmtId="0" fontId="2" fillId="4" borderId="7" xfId="0" applyFont="1" applyFill="1" applyBorder="1" applyAlignment="1">
      <alignment horizontal="center"/>
    </xf>
    <xf numFmtId="0" fontId="17" fillId="2" borderId="31" xfId="0" applyFont="1" applyFill="1" applyBorder="1" applyAlignment="1" applyProtection="1">
      <alignment horizontal="left" vertical="top"/>
      <protection locked="0"/>
    </xf>
    <xf numFmtId="0" fontId="17" fillId="2" borderId="35" xfId="0" applyFont="1" applyFill="1" applyBorder="1" applyAlignment="1" applyProtection="1">
      <alignment horizontal="left" vertical="top"/>
      <protection locked="0"/>
    </xf>
    <xf numFmtId="0" fontId="17" fillId="2" borderId="33" xfId="0" applyFont="1" applyFill="1" applyBorder="1" applyAlignment="1" applyProtection="1">
      <alignment horizontal="left" vertical="top"/>
      <protection locked="0"/>
    </xf>
    <xf numFmtId="0" fontId="17" fillId="2" borderId="36" xfId="0" applyFont="1" applyFill="1" applyBorder="1" applyAlignment="1" applyProtection="1">
      <alignment horizontal="left" vertical="top"/>
      <protection locked="0"/>
    </xf>
    <xf numFmtId="0" fontId="1" fillId="0" borderId="34" xfId="0" applyFont="1" applyBorder="1"/>
    <xf numFmtId="0" fontId="1" fillId="0" borderId="26" xfId="0" applyFont="1" applyBorder="1"/>
    <xf numFmtId="0" fontId="5" fillId="0" borderId="0" xfId="0" applyFont="1" applyAlignment="1">
      <alignment horizontal="left" vertical="center"/>
    </xf>
    <xf numFmtId="0" fontId="16" fillId="0" borderId="34" xfId="0" applyFont="1" applyBorder="1"/>
    <xf numFmtId="0" fontId="16" fillId="0" borderId="26" xfId="0" applyFont="1" applyBorder="1"/>
    <xf numFmtId="0" fontId="2" fillId="0" borderId="0" xfId="0" applyFont="1" applyAlignment="1" applyProtection="1">
      <alignment horizontal="left" wrapText="1"/>
      <protection locked="0"/>
    </xf>
    <xf numFmtId="0" fontId="5" fillId="0" borderId="0" xfId="0" applyFont="1" applyAlignment="1" applyProtection="1">
      <alignment horizontal="left" vertical="top" wrapText="1"/>
      <protection locked="0"/>
    </xf>
    <xf numFmtId="14" fontId="3" fillId="2" borderId="0" xfId="0" applyNumberFormat="1" applyFont="1" applyFill="1" applyAlignment="1" applyProtection="1">
      <alignment horizontal="right" vertical="top"/>
      <protection locked="0"/>
    </xf>
    <xf numFmtId="0" fontId="19" fillId="0" borderId="0" xfId="0" applyFont="1" applyAlignment="1">
      <alignment horizontal="right"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37C0-68E1-4C52-80BC-CD242A5E1E73}">
  <sheetPr codeName="Sheet3">
    <tabColor rgb="FF00B0F0"/>
    <pageSetUpPr fitToPage="1"/>
  </sheetPr>
  <dimension ref="A1:L65"/>
  <sheetViews>
    <sheetView showGridLines="0" tabSelected="1" zoomScaleNormal="100" workbookViewId="0">
      <selection activeCell="K1" sqref="K1"/>
    </sheetView>
  </sheetViews>
  <sheetFormatPr defaultColWidth="9.42578125" defaultRowHeight="12.75" x14ac:dyDescent="0.2"/>
  <cols>
    <col min="1" max="1" width="38.42578125" style="1" customWidth="1"/>
    <col min="2" max="7" width="13.140625" style="1" customWidth="1"/>
    <col min="8" max="14" width="13.5703125" style="1" customWidth="1"/>
    <col min="15" max="15" width="9.42578125" style="1" customWidth="1"/>
    <col min="16" max="16384" width="9.42578125" style="1"/>
  </cols>
  <sheetData>
    <row r="1" spans="1:12" ht="15" x14ac:dyDescent="0.2">
      <c r="A1" s="65" t="s">
        <v>67</v>
      </c>
      <c r="J1" s="2" t="s">
        <v>0</v>
      </c>
      <c r="K1" s="142" t="s">
        <v>79</v>
      </c>
    </row>
    <row r="2" spans="1:12" x14ac:dyDescent="0.2">
      <c r="J2" s="2" t="s">
        <v>1</v>
      </c>
    </row>
    <row r="3" spans="1:12" x14ac:dyDescent="0.2">
      <c r="J3" s="2" t="s">
        <v>2</v>
      </c>
      <c r="K3" s="3"/>
    </row>
    <row r="4" spans="1:12" x14ac:dyDescent="0.2">
      <c r="J4" s="2" t="s">
        <v>3</v>
      </c>
      <c r="K4" s="3"/>
    </row>
    <row r="5" spans="1:12" x14ac:dyDescent="0.2">
      <c r="J5" s="2" t="s">
        <v>4</v>
      </c>
      <c r="K5" s="4"/>
    </row>
    <row r="6" spans="1:12" x14ac:dyDescent="0.2">
      <c r="J6" s="2"/>
      <c r="K6" s="5"/>
    </row>
    <row r="7" spans="1:12" x14ac:dyDescent="0.2">
      <c r="J7" s="2" t="s">
        <v>5</v>
      </c>
      <c r="K7" s="141">
        <v>46169</v>
      </c>
    </row>
    <row r="8" spans="1:12" x14ac:dyDescent="0.2">
      <c r="J8" s="6"/>
      <c r="K8" s="6"/>
    </row>
    <row r="9" spans="1:12" ht="18" x14ac:dyDescent="0.25">
      <c r="A9" s="112" t="s">
        <v>6</v>
      </c>
      <c r="B9" s="112"/>
      <c r="C9" s="112"/>
      <c r="D9" s="112"/>
      <c r="E9" s="112"/>
      <c r="F9" s="112"/>
      <c r="G9" s="112"/>
      <c r="H9" s="112"/>
      <c r="I9" s="112"/>
      <c r="J9" s="112"/>
      <c r="K9" s="112"/>
      <c r="L9" s="7"/>
    </row>
    <row r="10" spans="1:12" ht="18" x14ac:dyDescent="0.25">
      <c r="A10" s="112" t="s">
        <v>69</v>
      </c>
      <c r="B10" s="112"/>
      <c r="C10" s="112"/>
      <c r="D10" s="112"/>
      <c r="E10" s="112"/>
      <c r="F10" s="112"/>
      <c r="G10" s="112"/>
      <c r="H10" s="112"/>
      <c r="I10" s="112"/>
      <c r="J10" s="112"/>
      <c r="K10" s="112"/>
      <c r="L10" s="7"/>
    </row>
    <row r="11" spans="1:12" x14ac:dyDescent="0.2">
      <c r="E11" s="6" t="s">
        <v>67</v>
      </c>
    </row>
    <row r="12" spans="1:12" ht="13.5" thickBot="1" x14ac:dyDescent="0.25">
      <c r="A12" s="8"/>
      <c r="B12" s="8"/>
      <c r="C12" s="8"/>
      <c r="D12" s="8"/>
      <c r="E12" s="8"/>
      <c r="F12" s="8"/>
      <c r="G12" s="106" t="s">
        <v>78</v>
      </c>
      <c r="H12" s="8"/>
      <c r="I12" s="8"/>
      <c r="J12" s="8"/>
      <c r="K12" s="8"/>
    </row>
    <row r="13" spans="1:12" x14ac:dyDescent="0.2">
      <c r="A13" s="9" t="s">
        <v>7</v>
      </c>
      <c r="B13" s="10">
        <v>2014</v>
      </c>
      <c r="C13" s="10">
        <v>2015</v>
      </c>
      <c r="D13" s="10">
        <v>2016</v>
      </c>
      <c r="E13" s="10">
        <v>2017</v>
      </c>
      <c r="F13" s="10">
        <v>2018</v>
      </c>
      <c r="G13" s="10">
        <v>2019</v>
      </c>
    </row>
    <row r="14" spans="1:12" x14ac:dyDescent="0.2">
      <c r="A14" s="11" t="s">
        <v>8</v>
      </c>
      <c r="B14" s="12" t="s">
        <v>9</v>
      </c>
      <c r="C14" s="12" t="s">
        <v>9</v>
      </c>
      <c r="D14" s="12" t="s">
        <v>9</v>
      </c>
      <c r="E14" s="12" t="s">
        <v>9</v>
      </c>
      <c r="F14" s="12" t="s">
        <v>9</v>
      </c>
      <c r="G14" s="12" t="s">
        <v>9</v>
      </c>
    </row>
    <row r="15" spans="1:12" x14ac:dyDescent="0.2">
      <c r="A15" s="13" t="s">
        <v>10</v>
      </c>
      <c r="B15" s="14"/>
      <c r="C15" s="14"/>
      <c r="D15" s="14"/>
      <c r="E15" s="14"/>
      <c r="F15" s="14"/>
      <c r="G15" s="14"/>
    </row>
    <row r="16" spans="1:12" x14ac:dyDescent="0.2">
      <c r="A16" s="13" t="s">
        <v>11</v>
      </c>
      <c r="B16" s="77">
        <v>2.8008530899999973</v>
      </c>
      <c r="C16" s="77">
        <v>6.3799867099999998</v>
      </c>
      <c r="D16" s="77">
        <v>3.5130343499999985</v>
      </c>
      <c r="E16" s="77">
        <v>2.6322522700000013</v>
      </c>
      <c r="F16" s="77">
        <v>5.0904274844000001</v>
      </c>
      <c r="G16" s="78">
        <v>3.3183496300000002</v>
      </c>
      <c r="H16" s="64"/>
    </row>
    <row r="17" spans="1:7" x14ac:dyDescent="0.2">
      <c r="A17" s="13" t="s">
        <v>12</v>
      </c>
      <c r="B17" s="79">
        <v>4.7863441300000025</v>
      </c>
      <c r="C17" s="79">
        <v>2.8500274599999886</v>
      </c>
      <c r="D17" s="79">
        <v>6.8491719654000196</v>
      </c>
      <c r="E17" s="79">
        <v>5.7495487999999995</v>
      </c>
      <c r="F17" s="79">
        <v>7.5111752328000048</v>
      </c>
      <c r="G17" s="80">
        <v>16.463434660000004</v>
      </c>
    </row>
    <row r="18" spans="1:7" x14ac:dyDescent="0.2">
      <c r="A18" s="13" t="s">
        <v>13</v>
      </c>
      <c r="B18" s="81">
        <v>1.6917455299999999</v>
      </c>
      <c r="C18" s="81">
        <v>0.80636752999999994</v>
      </c>
      <c r="D18" s="81">
        <v>2.7990943100000014</v>
      </c>
      <c r="E18" s="81">
        <v>0.13536909000000003</v>
      </c>
      <c r="F18" s="81">
        <v>0.67860453000000009</v>
      </c>
      <c r="G18" s="82">
        <v>0.96137105999999994</v>
      </c>
    </row>
    <row r="19" spans="1:7" x14ac:dyDescent="0.2">
      <c r="A19" s="13" t="s">
        <v>14</v>
      </c>
      <c r="B19" s="81">
        <v>0.81577866999999959</v>
      </c>
      <c r="C19" s="81">
        <v>0.84017991999999997</v>
      </c>
      <c r="D19" s="81">
        <v>1.1021078999999996</v>
      </c>
      <c r="E19" s="81">
        <v>1.0315264799999999</v>
      </c>
      <c r="F19" s="81">
        <v>0.95595257000000033</v>
      </c>
      <c r="G19" s="82">
        <v>1.1112367800000003</v>
      </c>
    </row>
    <row r="20" spans="1:7" x14ac:dyDescent="0.2">
      <c r="A20" s="13"/>
      <c r="B20" s="71"/>
      <c r="C20" s="71"/>
      <c r="D20" s="71"/>
      <c r="E20" s="71"/>
      <c r="F20" s="71"/>
      <c r="G20" s="70"/>
    </row>
    <row r="21" spans="1:7" s="2" customFormat="1" x14ac:dyDescent="0.2">
      <c r="A21" s="15" t="s">
        <v>73</v>
      </c>
      <c r="B21" s="83">
        <f t="shared" ref="B21:G21" si="0">SUM(B16:B20)</f>
        <v>10.094721420000001</v>
      </c>
      <c r="C21" s="83">
        <f t="shared" si="0"/>
        <v>10.876561619999988</v>
      </c>
      <c r="D21" s="83">
        <f t="shared" si="0"/>
        <v>14.263408525400019</v>
      </c>
      <c r="E21" s="83">
        <f t="shared" si="0"/>
        <v>9.5486966400000011</v>
      </c>
      <c r="F21" s="83">
        <f t="shared" si="0"/>
        <v>14.236159817200006</v>
      </c>
      <c r="G21" s="83">
        <f t="shared" si="0"/>
        <v>21.854392130000004</v>
      </c>
    </row>
    <row r="22" spans="1:7" x14ac:dyDescent="0.2">
      <c r="A22" s="15" t="s">
        <v>15</v>
      </c>
      <c r="B22" s="78">
        <v>3.0205301700000002</v>
      </c>
      <c r="C22" s="78">
        <v>6.2396958699999994</v>
      </c>
      <c r="D22" s="78">
        <v>7.0587210500000008</v>
      </c>
      <c r="E22" s="78">
        <v>3.2736372600000001</v>
      </c>
      <c r="F22" s="78">
        <v>6.2982615500000003</v>
      </c>
      <c r="G22" s="78">
        <v>13.70812849</v>
      </c>
    </row>
    <row r="23" spans="1:7" s="2" customFormat="1" x14ac:dyDescent="0.2">
      <c r="A23" s="15" t="s">
        <v>16</v>
      </c>
      <c r="B23" s="83">
        <f t="shared" ref="B23:D23" si="1">B21-B22</f>
        <v>7.0741912500000002</v>
      </c>
      <c r="C23" s="83">
        <f t="shared" si="1"/>
        <v>4.6368657499999886</v>
      </c>
      <c r="D23" s="83">
        <f t="shared" si="1"/>
        <v>7.2046874754000179</v>
      </c>
      <c r="E23" s="83">
        <f>E21-E22</f>
        <v>6.275059380000001</v>
      </c>
      <c r="F23" s="83">
        <f>F21-F22</f>
        <v>7.9378982672000058</v>
      </c>
      <c r="G23" s="83">
        <f>G21-G22</f>
        <v>8.1462636400000044</v>
      </c>
    </row>
    <row r="24" spans="1:7" x14ac:dyDescent="0.2">
      <c r="A24" s="16" t="s">
        <v>17</v>
      </c>
      <c r="B24" s="84"/>
      <c r="C24" s="84"/>
      <c r="D24" s="84"/>
      <c r="E24" s="84"/>
      <c r="F24" s="84"/>
      <c r="G24" s="84"/>
    </row>
    <row r="25" spans="1:7" x14ac:dyDescent="0.2">
      <c r="A25" s="13" t="s">
        <v>18</v>
      </c>
      <c r="B25" s="77">
        <v>3.1078217799999992</v>
      </c>
      <c r="C25" s="77">
        <v>2.1461595900000003</v>
      </c>
      <c r="D25" s="77">
        <v>3.2159135300000017</v>
      </c>
      <c r="E25" s="78">
        <v>1.6982683300000001</v>
      </c>
      <c r="F25" s="78">
        <v>2.9877010541784141</v>
      </c>
      <c r="G25" s="78">
        <v>9.3185388416305877</v>
      </c>
    </row>
    <row r="26" spans="1:7" x14ac:dyDescent="0.2">
      <c r="A26" s="13" t="s">
        <v>19</v>
      </c>
      <c r="B26" s="79">
        <v>1.5213776799999994</v>
      </c>
      <c r="C26" s="79">
        <v>2.7006892100000002</v>
      </c>
      <c r="D26" s="79">
        <v>4.2369077399999995</v>
      </c>
      <c r="E26" s="80">
        <v>3.8312341363754379</v>
      </c>
      <c r="F26" s="80">
        <v>2.5370288653102029</v>
      </c>
      <c r="G26" s="80">
        <v>7.1038451199999999</v>
      </c>
    </row>
    <row r="27" spans="1:7" x14ac:dyDescent="0.2">
      <c r="A27" s="13" t="s">
        <v>20</v>
      </c>
      <c r="B27" s="81">
        <v>0.64676821000000007</v>
      </c>
      <c r="C27" s="81">
        <v>3.1099345299999999</v>
      </c>
      <c r="D27" s="81">
        <v>1.9931504799999986</v>
      </c>
      <c r="E27" s="82">
        <v>4.7559723945888104</v>
      </c>
      <c r="F27" s="82">
        <v>3.0300538821588687</v>
      </c>
      <c r="G27" s="82">
        <v>5.9247993699999997</v>
      </c>
    </row>
    <row r="28" spans="1:7" x14ac:dyDescent="0.2">
      <c r="A28" s="13" t="s">
        <v>21</v>
      </c>
      <c r="B28" s="81">
        <v>2.9335630899999998</v>
      </c>
      <c r="C28" s="81">
        <v>2.9397751899999998</v>
      </c>
      <c r="D28" s="81">
        <v>2.9003129799999994</v>
      </c>
      <c r="E28" s="82">
        <v>2.11257896</v>
      </c>
      <c r="F28" s="82">
        <v>1.7686581489041493</v>
      </c>
      <c r="G28" s="82">
        <v>3.4509252900000003</v>
      </c>
    </row>
    <row r="29" spans="1:7" x14ac:dyDescent="0.2">
      <c r="A29" s="13"/>
      <c r="B29" s="85"/>
      <c r="C29" s="85"/>
      <c r="D29" s="85"/>
      <c r="E29" s="82"/>
      <c r="F29" s="82"/>
      <c r="G29" s="82"/>
    </row>
    <row r="30" spans="1:7" s="2" customFormat="1" x14ac:dyDescent="0.2">
      <c r="A30" s="15" t="s">
        <v>74</v>
      </c>
      <c r="B30" s="83">
        <f t="shared" ref="B30:G30" si="2">SUM(B25:B29)</f>
        <v>8.2095307599999998</v>
      </c>
      <c r="C30" s="83">
        <f t="shared" si="2"/>
        <v>10.896558519999999</v>
      </c>
      <c r="D30" s="83">
        <f t="shared" si="2"/>
        <v>12.346284729999999</v>
      </c>
      <c r="E30" s="83">
        <f t="shared" si="2"/>
        <v>12.398053820964249</v>
      </c>
      <c r="F30" s="83">
        <f t="shared" si="2"/>
        <v>10.323441950551636</v>
      </c>
      <c r="G30" s="83">
        <f t="shared" si="2"/>
        <v>25.798108621630586</v>
      </c>
    </row>
    <row r="31" spans="1:7" x14ac:dyDescent="0.2">
      <c r="A31" s="15" t="s">
        <v>22</v>
      </c>
      <c r="B31" s="82">
        <v>0</v>
      </c>
      <c r="C31" s="82">
        <v>0</v>
      </c>
      <c r="D31" s="82">
        <v>0.31042274000000003</v>
      </c>
      <c r="E31" s="82">
        <v>0</v>
      </c>
      <c r="F31" s="82">
        <v>4.6487000000000001E-2</v>
      </c>
      <c r="G31" s="82">
        <v>0</v>
      </c>
    </row>
    <row r="32" spans="1:7" s="2" customFormat="1" x14ac:dyDescent="0.2">
      <c r="A32" s="15" t="s">
        <v>16</v>
      </c>
      <c r="B32" s="83">
        <f t="shared" ref="B32:D32" si="3">B30-B31</f>
        <v>8.2095307599999998</v>
      </c>
      <c r="C32" s="83">
        <f t="shared" si="3"/>
        <v>10.896558519999999</v>
      </c>
      <c r="D32" s="83">
        <f t="shared" si="3"/>
        <v>12.035861989999999</v>
      </c>
      <c r="E32" s="83">
        <f>E30-E31</f>
        <v>12.398053820964249</v>
      </c>
      <c r="F32" s="83">
        <f>F30-F31</f>
        <v>10.276954950551636</v>
      </c>
      <c r="G32" s="83">
        <f>G30-G31</f>
        <v>25.798108621630586</v>
      </c>
    </row>
    <row r="33" spans="1:7" x14ac:dyDescent="0.2">
      <c r="A33" s="16" t="s">
        <v>23</v>
      </c>
      <c r="B33" s="84"/>
      <c r="C33" s="84"/>
      <c r="D33" s="84"/>
      <c r="E33" s="84"/>
      <c r="F33" s="84"/>
      <c r="G33" s="84"/>
    </row>
    <row r="34" spans="1:7" x14ac:dyDescent="0.2">
      <c r="A34" s="13" t="s">
        <v>24</v>
      </c>
      <c r="B34" s="77">
        <v>0</v>
      </c>
      <c r="C34" s="77">
        <v>0</v>
      </c>
      <c r="D34" s="77">
        <v>0</v>
      </c>
      <c r="E34" s="77">
        <v>0</v>
      </c>
      <c r="F34" s="77">
        <v>0.37311705201551332</v>
      </c>
      <c r="G34" s="78">
        <v>4.1036184900000006</v>
      </c>
    </row>
    <row r="35" spans="1:7" x14ac:dyDescent="0.2">
      <c r="A35" s="13" t="s">
        <v>25</v>
      </c>
      <c r="B35" s="79">
        <v>1.3257397400000002</v>
      </c>
      <c r="C35" s="79">
        <v>0.63460740999999998</v>
      </c>
      <c r="D35" s="79">
        <v>0.83390058999999972</v>
      </c>
      <c r="E35" s="79">
        <v>0.46614415000000003</v>
      </c>
      <c r="F35" s="79">
        <v>1.4925627774328549</v>
      </c>
      <c r="G35" s="80">
        <v>1.3428213200000001</v>
      </c>
    </row>
    <row r="36" spans="1:7" x14ac:dyDescent="0.2">
      <c r="A36" s="13" t="s">
        <v>26</v>
      </c>
      <c r="B36" s="81">
        <v>1.0491100000000002E-3</v>
      </c>
      <c r="C36" s="81">
        <v>1.20029618</v>
      </c>
      <c r="D36" s="81">
        <v>0.20854563000000001</v>
      </c>
      <c r="E36" s="81">
        <v>0</v>
      </c>
      <c r="F36" s="81">
        <v>0</v>
      </c>
      <c r="G36" s="82">
        <v>0</v>
      </c>
    </row>
    <row r="37" spans="1:7" x14ac:dyDescent="0.2">
      <c r="A37" s="13"/>
      <c r="B37" s="81"/>
      <c r="C37" s="81"/>
      <c r="D37" s="81"/>
      <c r="E37" s="81"/>
      <c r="F37" s="81"/>
      <c r="G37" s="82"/>
    </row>
    <row r="38" spans="1:7" x14ac:dyDescent="0.2">
      <c r="A38" s="13"/>
      <c r="B38" s="85"/>
      <c r="C38" s="85"/>
      <c r="D38" s="85"/>
      <c r="E38" s="85"/>
      <c r="F38" s="85"/>
      <c r="G38" s="82"/>
    </row>
    <row r="39" spans="1:7" s="2" customFormat="1" x14ac:dyDescent="0.2">
      <c r="A39" s="15" t="s">
        <v>75</v>
      </c>
      <c r="B39" s="83">
        <f t="shared" ref="B39:G39" si="4">SUM(B34:B38)</f>
        <v>1.3267888500000002</v>
      </c>
      <c r="C39" s="83">
        <f t="shared" si="4"/>
        <v>1.8349035900000001</v>
      </c>
      <c r="D39" s="83">
        <f t="shared" si="4"/>
        <v>1.0424462199999998</v>
      </c>
      <c r="E39" s="83">
        <f t="shared" si="4"/>
        <v>0.46614415000000003</v>
      </c>
      <c r="F39" s="83">
        <f t="shared" si="4"/>
        <v>1.8656798294483683</v>
      </c>
      <c r="G39" s="83">
        <f t="shared" si="4"/>
        <v>5.4464398100000011</v>
      </c>
    </row>
    <row r="40" spans="1:7" x14ac:dyDescent="0.2">
      <c r="A40" s="15" t="s">
        <v>27</v>
      </c>
      <c r="B40" s="82">
        <v>0</v>
      </c>
      <c r="C40" s="82">
        <v>0</v>
      </c>
      <c r="D40" s="82">
        <v>0</v>
      </c>
      <c r="E40" s="82">
        <v>6.7221619999999996E-2</v>
      </c>
      <c r="F40" s="82">
        <v>0</v>
      </c>
      <c r="G40" s="82">
        <v>3.30939652</v>
      </c>
    </row>
    <row r="41" spans="1:7" s="2" customFormat="1" x14ac:dyDescent="0.2">
      <c r="A41" s="15" t="s">
        <v>16</v>
      </c>
      <c r="B41" s="83">
        <f t="shared" ref="B41:D41" si="5">B39-B40</f>
        <v>1.3267888500000002</v>
      </c>
      <c r="C41" s="83">
        <f t="shared" si="5"/>
        <v>1.8349035900000001</v>
      </c>
      <c r="D41" s="83">
        <f t="shared" si="5"/>
        <v>1.0424462199999998</v>
      </c>
      <c r="E41" s="83">
        <f>E39-E40</f>
        <v>0.39892253000000005</v>
      </c>
      <c r="F41" s="83">
        <f>F39-F40</f>
        <v>1.8656798294483683</v>
      </c>
      <c r="G41" s="83">
        <f>G39-G40</f>
        <v>2.1370432900000012</v>
      </c>
    </row>
    <row r="42" spans="1:7" x14ac:dyDescent="0.2">
      <c r="A42" s="16" t="s">
        <v>28</v>
      </c>
      <c r="B42" s="86"/>
      <c r="C42" s="86"/>
      <c r="D42" s="86"/>
      <c r="E42" s="86"/>
      <c r="F42" s="86"/>
      <c r="G42" s="86"/>
    </row>
    <row r="43" spans="1:7" x14ac:dyDescent="0.2">
      <c r="A43" s="13" t="s">
        <v>29</v>
      </c>
      <c r="B43" s="77">
        <v>0.33107378000000004</v>
      </c>
      <c r="C43" s="77">
        <v>0.53371344000000009</v>
      </c>
      <c r="D43" s="77">
        <v>0.88082748</v>
      </c>
      <c r="E43" s="87">
        <v>0.22980140000000002</v>
      </c>
      <c r="F43" s="87">
        <v>0.83065583999999992</v>
      </c>
      <c r="G43" s="87">
        <v>0.98869154999999997</v>
      </c>
    </row>
    <row r="44" spans="1:7" x14ac:dyDescent="0.2">
      <c r="A44" s="13" t="s">
        <v>30</v>
      </c>
      <c r="B44" s="79">
        <v>0.72214932999999992</v>
      </c>
      <c r="C44" s="79">
        <v>1.2976384999999999</v>
      </c>
      <c r="D44" s="79">
        <v>0.54949242000000009</v>
      </c>
      <c r="E44" s="88">
        <v>1.7595199700000002</v>
      </c>
      <c r="F44" s="88">
        <v>0.40874752000000003</v>
      </c>
      <c r="G44" s="88">
        <v>1.65874089</v>
      </c>
    </row>
    <row r="45" spans="1:7" x14ac:dyDescent="0.2">
      <c r="A45" s="13" t="s">
        <v>31</v>
      </c>
      <c r="B45" s="81">
        <v>1.9777661399999995</v>
      </c>
      <c r="C45" s="81">
        <v>1.4181179699999999</v>
      </c>
      <c r="D45" s="81">
        <v>1.7978188499999999</v>
      </c>
      <c r="E45" s="89">
        <v>1.7023053000000001</v>
      </c>
      <c r="F45" s="89">
        <v>1.0425875299999998</v>
      </c>
      <c r="G45" s="89">
        <v>1.51278577</v>
      </c>
    </row>
    <row r="46" spans="1:7" x14ac:dyDescent="0.2">
      <c r="A46" s="13" t="s">
        <v>32</v>
      </c>
      <c r="B46" s="81">
        <v>0.32551209999999997</v>
      </c>
      <c r="C46" s="81">
        <v>0.26055883999999996</v>
      </c>
      <c r="D46" s="81">
        <v>0.16866378000000004</v>
      </c>
      <c r="E46" s="89">
        <v>9.887824000000002E-2</v>
      </c>
      <c r="F46" s="89">
        <v>0.14849061000000002</v>
      </c>
      <c r="G46" s="89">
        <v>0.33830101000000001</v>
      </c>
    </row>
    <row r="47" spans="1:7" x14ac:dyDescent="0.2">
      <c r="A47" s="13" t="s">
        <v>33</v>
      </c>
      <c r="B47" s="81">
        <v>0.54025178000000007</v>
      </c>
      <c r="C47" s="81">
        <v>0.36740842000000007</v>
      </c>
      <c r="D47" s="81">
        <v>0.43619624000000007</v>
      </c>
      <c r="E47" s="89">
        <v>0.54498191000000007</v>
      </c>
      <c r="F47" s="89">
        <v>0.31552813000000002</v>
      </c>
      <c r="G47" s="89">
        <v>0.37526972999999997</v>
      </c>
    </row>
    <row r="48" spans="1:7" s="2" customFormat="1" x14ac:dyDescent="0.2">
      <c r="A48" s="15" t="s">
        <v>76</v>
      </c>
      <c r="B48" s="83">
        <f t="shared" ref="B48:G48" si="6">SUM(B43:B47)</f>
        <v>3.8967531299999996</v>
      </c>
      <c r="C48" s="83">
        <f t="shared" si="6"/>
        <v>3.8774371700000003</v>
      </c>
      <c r="D48" s="83">
        <f t="shared" si="6"/>
        <v>3.8329987700000006</v>
      </c>
      <c r="E48" s="83">
        <f t="shared" si="6"/>
        <v>4.3354868199999999</v>
      </c>
      <c r="F48" s="83">
        <f t="shared" si="6"/>
        <v>2.7460096299999996</v>
      </c>
      <c r="G48" s="83">
        <f t="shared" si="6"/>
        <v>4.8737889500000007</v>
      </c>
    </row>
    <row r="49" spans="1:12" x14ac:dyDescent="0.2">
      <c r="A49" s="15" t="s">
        <v>34</v>
      </c>
      <c r="B49" s="82">
        <v>0</v>
      </c>
      <c r="C49" s="82">
        <v>0</v>
      </c>
      <c r="D49" s="82">
        <v>0</v>
      </c>
      <c r="E49" s="82">
        <v>0</v>
      </c>
      <c r="F49" s="82">
        <v>0</v>
      </c>
      <c r="G49" s="82">
        <v>0</v>
      </c>
    </row>
    <row r="50" spans="1:12" s="2" customFormat="1" x14ac:dyDescent="0.2">
      <c r="A50" s="15" t="s">
        <v>16</v>
      </c>
      <c r="B50" s="83">
        <f t="shared" ref="B50:D50" si="7">B48-B49</f>
        <v>3.8967531299999996</v>
      </c>
      <c r="C50" s="83">
        <f t="shared" si="7"/>
        <v>3.8774371700000003</v>
      </c>
      <c r="D50" s="83">
        <f t="shared" si="7"/>
        <v>3.8329987700000006</v>
      </c>
      <c r="E50" s="83">
        <f>E48-E49</f>
        <v>4.3354868199999999</v>
      </c>
      <c r="F50" s="83">
        <f>F48-F49</f>
        <v>2.7460096299999996</v>
      </c>
      <c r="G50" s="83">
        <f>G48-G49</f>
        <v>4.8737889500000007</v>
      </c>
    </row>
    <row r="51" spans="1:12" ht="13.5" thickBot="1" x14ac:dyDescent="0.25">
      <c r="A51" s="16" t="s">
        <v>35</v>
      </c>
      <c r="B51" s="90">
        <v>0</v>
      </c>
      <c r="C51" s="90">
        <v>0.13685763000000001</v>
      </c>
      <c r="D51" s="90">
        <v>-8.3140999999999996E-3</v>
      </c>
      <c r="E51" s="90">
        <v>0</v>
      </c>
      <c r="F51" s="90">
        <v>0.24899782000000001</v>
      </c>
      <c r="G51" s="90">
        <v>1.7434510000000001</v>
      </c>
    </row>
    <row r="52" spans="1:12" s="2" customFormat="1" ht="14.25" thickTop="1" thickBot="1" x14ac:dyDescent="0.25">
      <c r="A52" s="17" t="s">
        <v>36</v>
      </c>
      <c r="B52" s="91">
        <f t="shared" ref="B52:G52" si="8">SUMPRODUCT(--($A15:$A51="Sub-Total"), B$15:B$51)+B51</f>
        <v>20.507263990000002</v>
      </c>
      <c r="C52" s="91">
        <f t="shared" si="8"/>
        <v>21.382622659999988</v>
      </c>
      <c r="D52" s="91">
        <f t="shared" si="8"/>
        <v>24.107680355400014</v>
      </c>
      <c r="E52" s="91">
        <f t="shared" si="8"/>
        <v>23.407522550964249</v>
      </c>
      <c r="F52" s="91">
        <f t="shared" si="8"/>
        <v>23.075540497200009</v>
      </c>
      <c r="G52" s="91">
        <f t="shared" si="8"/>
        <v>42.69865550163059</v>
      </c>
    </row>
    <row r="53" spans="1:12" ht="39" hidden="1" thickBot="1" x14ac:dyDescent="0.25">
      <c r="A53" s="18" t="s">
        <v>37</v>
      </c>
      <c r="B53" s="73"/>
      <c r="C53" s="73"/>
      <c r="D53" s="73"/>
      <c r="E53" s="73"/>
      <c r="F53" s="73"/>
      <c r="G53" s="73"/>
    </row>
    <row r="54" spans="1:12" ht="14.25" hidden="1" thickTop="1" thickBot="1" x14ac:dyDescent="0.25">
      <c r="A54" s="19" t="s">
        <v>36</v>
      </c>
      <c r="B54" s="74">
        <f t="shared" ref="B54:G54" si="9">B52+B53</f>
        <v>20.507263990000002</v>
      </c>
      <c r="C54" s="74">
        <f t="shared" si="9"/>
        <v>21.382622659999988</v>
      </c>
      <c r="D54" s="74">
        <f t="shared" si="9"/>
        <v>24.107680355400014</v>
      </c>
      <c r="E54" s="74">
        <f t="shared" si="9"/>
        <v>23.407522550964249</v>
      </c>
      <c r="F54" s="74">
        <f t="shared" si="9"/>
        <v>23.075540497200009</v>
      </c>
      <c r="G54" s="74">
        <f t="shared" si="9"/>
        <v>42.69865550163059</v>
      </c>
    </row>
    <row r="56" spans="1:12" x14ac:dyDescent="0.2">
      <c r="A56" s="20" t="s">
        <v>38</v>
      </c>
      <c r="B56" s="21"/>
      <c r="C56" s="21"/>
      <c r="D56" s="21"/>
      <c r="E56" s="21"/>
      <c r="F56" s="21"/>
      <c r="G56" s="21"/>
      <c r="J56" s="22"/>
    </row>
    <row r="58" spans="1:12" ht="27.95" customHeight="1" x14ac:dyDescent="0.2">
      <c r="A58" s="140" t="s">
        <v>39</v>
      </c>
      <c r="B58" s="140"/>
      <c r="C58" s="140"/>
      <c r="D58" s="140"/>
      <c r="E58" s="140"/>
      <c r="F58" s="140"/>
      <c r="G58" s="140"/>
      <c r="H58" s="140"/>
      <c r="I58" s="140"/>
      <c r="J58" s="140"/>
      <c r="K58" s="140"/>
    </row>
    <row r="59" spans="1:12" ht="28.5" customHeight="1" x14ac:dyDescent="0.2">
      <c r="A59" s="140" t="s">
        <v>40</v>
      </c>
      <c r="B59" s="140"/>
      <c r="C59" s="140"/>
      <c r="D59" s="140"/>
      <c r="E59" s="140"/>
      <c r="F59" s="140"/>
      <c r="G59" s="140"/>
      <c r="H59" s="140"/>
      <c r="I59" s="140"/>
      <c r="J59" s="140"/>
      <c r="K59" s="140"/>
      <c r="L59" s="23"/>
    </row>
    <row r="60" spans="1:12" ht="27" customHeight="1" x14ac:dyDescent="0.2">
      <c r="A60" s="140" t="s">
        <v>41</v>
      </c>
      <c r="B60" s="140"/>
      <c r="C60" s="140"/>
      <c r="D60" s="140"/>
      <c r="E60" s="140"/>
      <c r="F60" s="140"/>
      <c r="G60" s="140"/>
      <c r="H60" s="140"/>
      <c r="I60" s="140"/>
      <c r="J60" s="140"/>
      <c r="K60" s="140"/>
    </row>
    <row r="62" spans="1:12" x14ac:dyDescent="0.2">
      <c r="A62" s="139"/>
      <c r="B62" s="139"/>
      <c r="C62" s="139"/>
      <c r="D62" s="139"/>
      <c r="E62" s="139"/>
      <c r="F62" s="139"/>
      <c r="G62" s="139"/>
      <c r="H62" s="139"/>
      <c r="I62" s="139"/>
      <c r="J62" s="139"/>
      <c r="K62" s="139"/>
      <c r="L62" s="139"/>
    </row>
    <row r="63" spans="1:12" x14ac:dyDescent="0.2">
      <c r="A63" s="139"/>
      <c r="B63" s="139"/>
      <c r="C63" s="139"/>
      <c r="D63" s="139"/>
      <c r="E63" s="139"/>
      <c r="F63" s="139"/>
      <c r="G63" s="139"/>
      <c r="H63" s="139"/>
      <c r="I63" s="139"/>
      <c r="J63" s="139"/>
      <c r="K63" s="139"/>
      <c r="L63" s="139"/>
    </row>
    <row r="65" spans="1:7" x14ac:dyDescent="0.2">
      <c r="A65" s="2"/>
      <c r="B65" s="2"/>
      <c r="C65" s="2"/>
      <c r="D65" s="2"/>
      <c r="E65" s="2"/>
      <c r="F65" s="2"/>
      <c r="G65" s="2"/>
    </row>
  </sheetData>
  <mergeCells count="6">
    <mergeCell ref="A62:L63"/>
    <mergeCell ref="A9:K9"/>
    <mergeCell ref="A10:K10"/>
    <mergeCell ref="A58:K58"/>
    <mergeCell ref="A59:K59"/>
    <mergeCell ref="A60:K60"/>
  </mergeCells>
  <dataValidations disablePrompts="1" count="1">
    <dataValidation type="list" allowBlank="1" showInputMessage="1" showErrorMessage="1" sqref="B14:G14" xr:uid="{30D9AF33-4808-4FD7-817E-B5DE00648F06}">
      <formula1>"CGAAP, MIFRS, USGAAP, ASPE"</formula1>
    </dataValidation>
  </dataValidations>
  <pageMargins left="0.75" right="0.75" top="1" bottom="1" header="0.5" footer="0.5"/>
  <pageSetup scale="3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8548-92AD-4012-BBEA-B89A9986E09C}">
  <sheetPr codeName="Sheet69">
    <tabColor rgb="FF00B0F0"/>
  </sheetPr>
  <dimension ref="A1:S50"/>
  <sheetViews>
    <sheetView showGridLines="0" zoomScale="80" zoomScaleNormal="80" zoomScaleSheetLayoutView="40" workbookViewId="0">
      <pane xSplit="1" topLeftCell="B1" activePane="topRight" state="frozen"/>
      <selection pane="topRight" activeCell="A10" sqref="A10:S10"/>
    </sheetView>
  </sheetViews>
  <sheetFormatPr defaultColWidth="9.42578125" defaultRowHeight="12.75" x14ac:dyDescent="0.2"/>
  <cols>
    <col min="1" max="1" width="52" customWidth="1"/>
    <col min="2" max="2" width="9.42578125" customWidth="1"/>
    <col min="3" max="3" width="11.7109375" customWidth="1"/>
    <col min="4" max="5" width="9.42578125" customWidth="1"/>
    <col min="6" max="6" width="12.140625" customWidth="1"/>
    <col min="7" max="8" width="9.42578125" customWidth="1"/>
    <col min="9" max="9" width="12" bestFit="1" customWidth="1"/>
    <col min="10" max="11" width="9.42578125" customWidth="1"/>
    <col min="12" max="12" width="12" bestFit="1" customWidth="1"/>
    <col min="13" max="14" width="9.42578125" customWidth="1"/>
    <col min="15" max="15" width="12" bestFit="1" customWidth="1"/>
    <col min="16" max="17" width="9.42578125" customWidth="1"/>
    <col min="18" max="18" width="12" bestFit="1" customWidth="1"/>
    <col min="19" max="4167" width="9.42578125" customWidth="1"/>
  </cols>
  <sheetData>
    <row r="1" spans="1:19" ht="15.75" x14ac:dyDescent="0.25">
      <c r="A1" s="69" t="s">
        <v>67</v>
      </c>
    </row>
    <row r="5" spans="1:19" ht="15" x14ac:dyDescent="0.25">
      <c r="A5" s="24"/>
    </row>
    <row r="7" spans="1:19" ht="15" x14ac:dyDescent="0.25">
      <c r="A7" s="25" t="s">
        <v>42</v>
      </c>
    </row>
    <row r="8" spans="1:19" ht="14.25" x14ac:dyDescent="0.2">
      <c r="A8" s="26" t="s">
        <v>43</v>
      </c>
      <c r="Q8" s="27"/>
    </row>
    <row r="9" spans="1:19" ht="18" x14ac:dyDescent="0.2">
      <c r="A9" s="112" t="s">
        <v>44</v>
      </c>
      <c r="B9" s="112"/>
      <c r="C9" s="112"/>
      <c r="D9" s="112"/>
      <c r="E9" s="112"/>
      <c r="F9" s="112"/>
      <c r="G9" s="112"/>
      <c r="H9" s="112"/>
      <c r="I9" s="112"/>
      <c r="J9" s="112"/>
      <c r="K9" s="112"/>
      <c r="L9" s="112"/>
      <c r="M9" s="112"/>
      <c r="N9" s="112"/>
      <c r="O9" s="112"/>
      <c r="P9" s="112"/>
      <c r="Q9" s="112"/>
      <c r="R9" s="112"/>
      <c r="S9" s="112"/>
    </row>
    <row r="10" spans="1:19" ht="57.75" customHeight="1" x14ac:dyDescent="0.2">
      <c r="A10" s="113" t="s">
        <v>70</v>
      </c>
      <c r="B10" s="113"/>
      <c r="C10" s="113"/>
      <c r="D10" s="113"/>
      <c r="E10" s="113"/>
      <c r="F10" s="113"/>
      <c r="G10" s="113"/>
      <c r="H10" s="113"/>
      <c r="I10" s="113"/>
      <c r="J10" s="113"/>
      <c r="K10" s="113"/>
      <c r="L10" s="113"/>
      <c r="M10" s="113"/>
      <c r="N10" s="113"/>
      <c r="O10" s="113"/>
      <c r="P10" s="113"/>
      <c r="Q10" s="113"/>
      <c r="R10" s="113"/>
      <c r="S10" s="113"/>
    </row>
    <row r="11" spans="1:19" x14ac:dyDescent="0.2">
      <c r="A11" s="28" t="s">
        <v>45</v>
      </c>
      <c r="H11" s="99" t="s">
        <v>67</v>
      </c>
    </row>
    <row r="12" spans="1:19" ht="23.25" customHeight="1" thickBot="1" x14ac:dyDescent="0.25">
      <c r="A12" s="29"/>
      <c r="B12" s="28"/>
      <c r="C12" s="28"/>
      <c r="D12" s="28"/>
      <c r="E12" s="28"/>
      <c r="F12" s="28"/>
      <c r="G12" s="28"/>
      <c r="H12" s="28"/>
      <c r="I12" s="28"/>
      <c r="J12" s="28"/>
      <c r="K12" s="28"/>
      <c r="L12" s="28"/>
      <c r="M12" s="28"/>
      <c r="N12" s="28"/>
      <c r="O12" s="28"/>
      <c r="P12" s="28"/>
      <c r="Q12" s="28"/>
      <c r="R12" s="28"/>
      <c r="S12" s="28"/>
    </row>
    <row r="13" spans="1:19" s="27" customFormat="1" ht="18.95" customHeight="1" thickBot="1" x14ac:dyDescent="0.25">
      <c r="A13" s="114" t="s">
        <v>46</v>
      </c>
      <c r="B13" s="117" t="s">
        <v>47</v>
      </c>
      <c r="C13" s="118"/>
      <c r="D13" s="118"/>
      <c r="E13" s="118"/>
      <c r="F13" s="118"/>
      <c r="G13" s="118"/>
      <c r="H13" s="118"/>
      <c r="I13" s="118"/>
      <c r="J13" s="118"/>
      <c r="K13" s="118"/>
      <c r="L13" s="118"/>
      <c r="M13" s="118"/>
      <c r="N13" s="118"/>
      <c r="O13" s="118"/>
      <c r="P13" s="118"/>
      <c r="Q13" s="118"/>
      <c r="R13" s="118"/>
      <c r="S13" s="119"/>
    </row>
    <row r="14" spans="1:19" s="27" customFormat="1" ht="13.5" thickBot="1" x14ac:dyDescent="0.25">
      <c r="A14" s="115"/>
      <c r="B14" s="110">
        <v>2014</v>
      </c>
      <c r="C14" s="110"/>
      <c r="D14" s="111"/>
      <c r="E14" s="109">
        <v>2015</v>
      </c>
      <c r="F14" s="110"/>
      <c r="G14" s="111"/>
      <c r="H14" s="109">
        <v>2016</v>
      </c>
      <c r="I14" s="110"/>
      <c r="J14" s="111"/>
      <c r="K14" s="109">
        <v>2017</v>
      </c>
      <c r="L14" s="110"/>
      <c r="M14" s="111"/>
      <c r="N14" s="109">
        <v>2018</v>
      </c>
      <c r="O14" s="110"/>
      <c r="P14" s="111"/>
      <c r="Q14" s="109" t="s">
        <v>77</v>
      </c>
      <c r="R14" s="110"/>
      <c r="S14" s="111"/>
    </row>
    <row r="15" spans="1:19" s="27" customFormat="1" ht="13.5" thickBot="1" x14ac:dyDescent="0.25">
      <c r="A15" s="115"/>
      <c r="B15" s="30" t="s">
        <v>48</v>
      </c>
      <c r="C15" s="30" t="s">
        <v>47</v>
      </c>
      <c r="D15" s="30" t="s">
        <v>49</v>
      </c>
      <c r="E15" s="30" t="s">
        <v>48</v>
      </c>
      <c r="F15" s="30" t="s">
        <v>47</v>
      </c>
      <c r="G15" s="30" t="s">
        <v>49</v>
      </c>
      <c r="H15" s="30" t="s">
        <v>48</v>
      </c>
      <c r="I15" s="30" t="s">
        <v>47</v>
      </c>
      <c r="J15" s="30" t="s">
        <v>49</v>
      </c>
      <c r="K15" s="30" t="s">
        <v>48</v>
      </c>
      <c r="L15" s="30" t="s">
        <v>47</v>
      </c>
      <c r="M15" s="30" t="s">
        <v>49</v>
      </c>
      <c r="N15" s="30" t="s">
        <v>48</v>
      </c>
      <c r="O15" s="30" t="s">
        <v>47</v>
      </c>
      <c r="P15" s="30" t="s">
        <v>49</v>
      </c>
      <c r="Q15" s="30" t="s">
        <v>48</v>
      </c>
      <c r="R15" s="30" t="s">
        <v>47</v>
      </c>
      <c r="S15" s="30" t="s">
        <v>49</v>
      </c>
    </row>
    <row r="16" spans="1:19" s="27" customFormat="1" ht="13.5" thickBot="1" x14ac:dyDescent="0.25">
      <c r="A16" s="116"/>
      <c r="B16" s="120" t="s">
        <v>51</v>
      </c>
      <c r="C16" s="108"/>
      <c r="D16" s="31" t="s">
        <v>50</v>
      </c>
      <c r="E16" s="107" t="s">
        <v>51</v>
      </c>
      <c r="F16" s="108"/>
      <c r="G16" s="31" t="s">
        <v>50</v>
      </c>
      <c r="H16" s="107" t="s">
        <v>51</v>
      </c>
      <c r="I16" s="108"/>
      <c r="J16" s="31" t="s">
        <v>50</v>
      </c>
      <c r="K16" s="107" t="s">
        <v>51</v>
      </c>
      <c r="L16" s="108"/>
      <c r="M16" s="31" t="s">
        <v>50</v>
      </c>
      <c r="N16" s="107" t="s">
        <v>51</v>
      </c>
      <c r="O16" s="108"/>
      <c r="P16" s="31" t="s">
        <v>50</v>
      </c>
      <c r="Q16" s="107" t="s">
        <v>51</v>
      </c>
      <c r="R16" s="108"/>
      <c r="S16" s="31" t="s">
        <v>50</v>
      </c>
    </row>
    <row r="17" spans="1:19" s="27" customFormat="1" ht="16.5" thickBot="1" x14ac:dyDescent="0.25">
      <c r="A17" s="32" t="s">
        <v>10</v>
      </c>
      <c r="B17" s="100">
        <v>21.167999999999999</v>
      </c>
      <c r="C17" s="92">
        <f>'App.2-AA_Veridian'!B21</f>
        <v>10.094721420000001</v>
      </c>
      <c r="D17" s="34">
        <f>IF(ISERROR((C17-B17)/B17),"--",(C17-B17)/B17)</f>
        <v>-0.52311406746031741</v>
      </c>
      <c r="E17" s="100">
        <v>21.74</v>
      </c>
      <c r="F17" s="92">
        <f>'App.2-AA_Veridian'!C21</f>
        <v>10.876561619999988</v>
      </c>
      <c r="G17" s="34">
        <f>IF(ISERROR((F17-E17)/E17),"--",(F17-E17)/E17)</f>
        <v>-0.49969817755289841</v>
      </c>
      <c r="H17" s="100">
        <v>15.869</v>
      </c>
      <c r="I17" s="92">
        <f>'App.2-AA_Veridian'!D21</f>
        <v>14.263408525400019</v>
      </c>
      <c r="J17" s="34">
        <f>IF(ISERROR((I17-H17)/H17),"--",(I17-H17)/H17)</f>
        <v>-0.10117786089860616</v>
      </c>
      <c r="K17" s="100">
        <v>11.323</v>
      </c>
      <c r="L17" s="92">
        <f>'App.2-AA_Veridian'!E21</f>
        <v>9.5486966400000011</v>
      </c>
      <c r="M17" s="34">
        <f>IF(ISERROR((L17-K17)/K17),"--",(L17-K17)/K17)</f>
        <v>-0.15669905148812147</v>
      </c>
      <c r="N17" s="100">
        <v>34.018000000000001</v>
      </c>
      <c r="O17" s="92">
        <f>'App.2-AA_Veridian'!F21</f>
        <v>14.236159817200006</v>
      </c>
      <c r="P17" s="34">
        <f>IF(ISERROR((O17-N17)/N17),"--",(O17-N17)/N17)</f>
        <v>-0.58151097015697562</v>
      </c>
      <c r="Q17" s="33"/>
      <c r="R17" s="92">
        <f>'App.2-AA_Veridian'!G21</f>
        <v>21.854392130000004</v>
      </c>
      <c r="S17" s="34" t="str">
        <f>IF(ISERROR((R17-Q17)/Q17),"--",(R17-Q17)/Q17)</f>
        <v>--</v>
      </c>
    </row>
    <row r="18" spans="1:19" s="27" customFormat="1" ht="16.5" thickBot="1" x14ac:dyDescent="0.25">
      <c r="A18" s="32" t="s">
        <v>17</v>
      </c>
      <c r="B18" s="100">
        <v>6.9740000000000002</v>
      </c>
      <c r="C18" s="92">
        <f>'App.2-AA_Veridian'!B30</f>
        <v>8.2095307599999998</v>
      </c>
      <c r="D18" s="35">
        <f t="shared" ref="D18:D24" si="0">IF(ISERROR((C18-B18)/B18),"--",(C18-B18)/B18)</f>
        <v>0.17716242615428729</v>
      </c>
      <c r="E18" s="100">
        <v>14.725</v>
      </c>
      <c r="F18" s="92">
        <f>'App.2-AA_Veridian'!C30</f>
        <v>10.896558519999999</v>
      </c>
      <c r="G18" s="35">
        <f t="shared" ref="G18:G24" si="1">IF(ISERROR((F18-E18)/E18),"--",(F18-E18)/E18)</f>
        <v>-0.25999602580645165</v>
      </c>
      <c r="H18" s="100">
        <v>11.441000000000001</v>
      </c>
      <c r="I18" s="92">
        <f>'App.2-AA_Veridian'!D30</f>
        <v>12.346284729999999</v>
      </c>
      <c r="J18" s="35">
        <f t="shared" ref="J18:J24" si="2">IF(ISERROR((I18-H18)/H18),"--",(I18-H18)/H18)</f>
        <v>7.9126363954199641E-2</v>
      </c>
      <c r="K18" s="100">
        <v>14.731999999999999</v>
      </c>
      <c r="L18" s="92">
        <f>'App.2-AA_Veridian'!E30</f>
        <v>12.398053820964249</v>
      </c>
      <c r="M18" s="35">
        <f t="shared" ref="M18:M24" si="3">IF(ISERROR((L18-K18)/K18),"--",(L18-K18)/K18)</f>
        <v>-0.15842697386884</v>
      </c>
      <c r="N18" s="100">
        <v>10.117000000000001</v>
      </c>
      <c r="O18" s="92">
        <f>'App.2-AA_Veridian'!F30</f>
        <v>10.323441950551636</v>
      </c>
      <c r="P18" s="35">
        <f t="shared" ref="P18:P24" si="4">IF(ISERROR((O18-N18)/N18),"--",(O18-N18)/N18)</f>
        <v>2.0405451275243201E-2</v>
      </c>
      <c r="Q18" s="33"/>
      <c r="R18" s="92">
        <f>'App.2-AA_Veridian'!G30</f>
        <v>25.798108621630586</v>
      </c>
      <c r="S18" s="35" t="str">
        <f t="shared" ref="S18:S26" si="5">IF(ISERROR((R18-Q18)/Q18),"--",(R18-Q18)/Q18)</f>
        <v>--</v>
      </c>
    </row>
    <row r="19" spans="1:19" s="27" customFormat="1" ht="16.5" thickBot="1" x14ac:dyDescent="0.25">
      <c r="A19" s="32" t="s">
        <v>23</v>
      </c>
      <c r="B19" s="100">
        <v>3.75</v>
      </c>
      <c r="C19" s="92">
        <f>'App.2-AA_Veridian'!B39</f>
        <v>1.3267888500000002</v>
      </c>
      <c r="D19" s="35">
        <f t="shared" si="0"/>
        <v>-0.6461896399999999</v>
      </c>
      <c r="E19" s="100">
        <v>6.3E-2</v>
      </c>
      <c r="F19" s="92">
        <f>'App.2-AA_Veridian'!C39</f>
        <v>1.8349035900000001</v>
      </c>
      <c r="G19" s="35">
        <f t="shared" si="1"/>
        <v>28.125453809523812</v>
      </c>
      <c r="H19" s="100">
        <v>0.27500000000000002</v>
      </c>
      <c r="I19" s="92">
        <f>'App.2-AA_Veridian'!D39</f>
        <v>1.0424462199999998</v>
      </c>
      <c r="J19" s="35">
        <f t="shared" si="2"/>
        <v>2.7907135272727261</v>
      </c>
      <c r="K19" s="100">
        <v>1.2410000000000001</v>
      </c>
      <c r="L19" s="92">
        <f>'App.2-AA_Veridian'!E39</f>
        <v>0.46614415000000003</v>
      </c>
      <c r="M19" s="35">
        <f t="shared" si="3"/>
        <v>-0.62438021756647866</v>
      </c>
      <c r="N19" s="100">
        <v>0</v>
      </c>
      <c r="O19" s="92">
        <f>'App.2-AA_Veridian'!F39</f>
        <v>1.8656798294483683</v>
      </c>
      <c r="P19" s="35" t="str">
        <f t="shared" si="4"/>
        <v>--</v>
      </c>
      <c r="Q19" s="33"/>
      <c r="R19" s="92">
        <f>'App.2-AA_Veridian'!G39</f>
        <v>5.4464398100000011</v>
      </c>
      <c r="S19" s="35" t="str">
        <f t="shared" si="5"/>
        <v>--</v>
      </c>
    </row>
    <row r="20" spans="1:19" s="27" customFormat="1" ht="16.5" thickBot="1" x14ac:dyDescent="0.25">
      <c r="A20" s="32" t="s">
        <v>28</v>
      </c>
      <c r="B20" s="100">
        <v>4.2910000000000004</v>
      </c>
      <c r="C20" s="92">
        <f>'App.2-AA_Veridian'!B48</f>
        <v>3.8967531299999996</v>
      </c>
      <c r="D20" s="35">
        <f t="shared" si="0"/>
        <v>-9.1877620601258633E-2</v>
      </c>
      <c r="E20" s="100">
        <v>4.5149999999999997</v>
      </c>
      <c r="F20" s="92">
        <f>'App.2-AA_Veridian'!C48</f>
        <v>3.8774371700000003</v>
      </c>
      <c r="G20" s="35">
        <f t="shared" si="1"/>
        <v>-0.1412099291251383</v>
      </c>
      <c r="H20" s="100">
        <v>3.6760000000000002</v>
      </c>
      <c r="I20" s="92">
        <f>'App.2-AA_Veridian'!D48</f>
        <v>3.8329987700000006</v>
      </c>
      <c r="J20" s="35">
        <f t="shared" si="2"/>
        <v>4.2709132208922848E-2</v>
      </c>
      <c r="K20" s="100">
        <v>2.9430000000000001</v>
      </c>
      <c r="L20" s="92">
        <f>'App.2-AA_Veridian'!E48</f>
        <v>4.3354868199999999</v>
      </c>
      <c r="M20" s="35">
        <f t="shared" si="3"/>
        <v>0.47315216445803593</v>
      </c>
      <c r="N20" s="100">
        <v>2.65</v>
      </c>
      <c r="O20" s="92">
        <f>'App.2-AA_Veridian'!F48</f>
        <v>2.7460096299999996</v>
      </c>
      <c r="P20" s="35">
        <f t="shared" si="4"/>
        <v>3.6230049056603673E-2</v>
      </c>
      <c r="Q20" s="33"/>
      <c r="R20" s="92">
        <f>'App.2-AA_Veridian'!G48</f>
        <v>4.8737889500000007</v>
      </c>
      <c r="S20" s="35" t="str">
        <f t="shared" si="5"/>
        <v>--</v>
      </c>
    </row>
    <row r="21" spans="1:19" s="27" customFormat="1" ht="16.5" thickBot="1" x14ac:dyDescent="0.25">
      <c r="A21" s="32" t="s">
        <v>52</v>
      </c>
      <c r="B21" s="100">
        <v>0</v>
      </c>
      <c r="C21" s="92">
        <f>'App.2-AA_Veridian'!B51</f>
        <v>0</v>
      </c>
      <c r="D21" s="35" t="str">
        <f t="shared" si="0"/>
        <v>--</v>
      </c>
      <c r="E21" s="100">
        <v>0</v>
      </c>
      <c r="F21" s="92">
        <f>'App.2-AA_Veridian'!C51</f>
        <v>0.13685763000000001</v>
      </c>
      <c r="G21" s="35" t="str">
        <f t="shared" si="1"/>
        <v>--</v>
      </c>
      <c r="H21" s="100">
        <v>0</v>
      </c>
      <c r="I21" s="92">
        <f>'App.2-AA_Veridian'!D51</f>
        <v>-8.3140999999999996E-3</v>
      </c>
      <c r="J21" s="35" t="str">
        <f t="shared" si="2"/>
        <v>--</v>
      </c>
      <c r="K21" s="100">
        <v>0</v>
      </c>
      <c r="L21" s="92">
        <f>'App.2-AA_Veridian'!E51</f>
        <v>0</v>
      </c>
      <c r="M21" s="35" t="str">
        <f t="shared" si="3"/>
        <v>--</v>
      </c>
      <c r="N21" s="100">
        <v>0</v>
      </c>
      <c r="O21" s="92">
        <f>'App.2-AA_Veridian'!F51</f>
        <v>0.24899782000000001</v>
      </c>
      <c r="P21" s="35" t="str">
        <f t="shared" si="4"/>
        <v>--</v>
      </c>
      <c r="Q21" s="33"/>
      <c r="R21" s="92">
        <f>'App.2-AA_Veridian'!G51</f>
        <v>1.7434510000000001</v>
      </c>
      <c r="S21" s="35" t="str">
        <f t="shared" si="5"/>
        <v>--</v>
      </c>
    </row>
    <row r="22" spans="1:19" s="27" customFormat="1" ht="16.5" thickBot="1" x14ac:dyDescent="0.25">
      <c r="A22" s="32" t="s">
        <v>71</v>
      </c>
      <c r="B22" s="93">
        <f>SUM(B17:B21)</f>
        <v>36.183</v>
      </c>
      <c r="C22" s="93">
        <f>SUM(C17:C21)</f>
        <v>23.527794159999999</v>
      </c>
      <c r="D22" s="37">
        <f t="shared" si="0"/>
        <v>-0.34975557140093416</v>
      </c>
      <c r="E22" s="93">
        <f>SUM(E17:E20)</f>
        <v>41.042999999999999</v>
      </c>
      <c r="F22" s="93">
        <f>SUM(F17:F21)</f>
        <v>27.62231852999999</v>
      </c>
      <c r="G22" s="37">
        <f t="shared" si="1"/>
        <v>-0.32699075286894252</v>
      </c>
      <c r="H22" s="93">
        <f>SUM(H17:H20)</f>
        <v>31.261000000000003</v>
      </c>
      <c r="I22" s="93">
        <f>SUM(I17:I21)</f>
        <v>31.476824145400016</v>
      </c>
      <c r="J22" s="37">
        <f t="shared" si="2"/>
        <v>6.9039424650527287E-3</v>
      </c>
      <c r="K22" s="93">
        <f>SUM(K17:K20)</f>
        <v>30.239000000000001</v>
      </c>
      <c r="L22" s="93">
        <f>SUM(L17:L21)</f>
        <v>26.748381430964251</v>
      </c>
      <c r="M22" s="37">
        <f t="shared" si="3"/>
        <v>-0.11543432550797809</v>
      </c>
      <c r="N22" s="93">
        <f>SUM(N17:N20)</f>
        <v>46.785000000000004</v>
      </c>
      <c r="O22" s="93">
        <f>SUM(O17:O21)</f>
        <v>29.420289047200011</v>
      </c>
      <c r="P22" s="37">
        <f t="shared" si="4"/>
        <v>-0.37115979379715702</v>
      </c>
      <c r="Q22" s="36">
        <f>SUM(Q17:Q20)</f>
        <v>0</v>
      </c>
      <c r="R22" s="93">
        <f>SUM(R17:R21)</f>
        <v>59.71618051163059</v>
      </c>
      <c r="S22" s="37" t="str">
        <f t="shared" si="5"/>
        <v>--</v>
      </c>
    </row>
    <row r="23" spans="1:19" s="27" customFormat="1" ht="16.5" thickBot="1" x14ac:dyDescent="0.25">
      <c r="A23" s="32" t="s">
        <v>53</v>
      </c>
      <c r="B23" s="101">
        <v>10.705</v>
      </c>
      <c r="C23" s="94">
        <f>'App.2-AA_Veridian'!B22+'App.2-AA_Veridian'!B31+'App.2-AA_Veridian'!B40+'App.2-AA_Veridian'!B49</f>
        <v>3.0205301700000002</v>
      </c>
      <c r="D23" s="39">
        <f t="shared" si="0"/>
        <v>-0.71783931153666503</v>
      </c>
      <c r="E23" s="101">
        <v>11.673999999999999</v>
      </c>
      <c r="F23" s="94">
        <f>'App.2-AA_Veridian'!C22+'App.2-AA_Veridian'!C31+'App.2-AA_Veridian'!C40+'App.2-AA_Veridian'!C49</f>
        <v>6.2396958699999994</v>
      </c>
      <c r="G23" s="39">
        <f t="shared" si="1"/>
        <v>-0.46550489378105192</v>
      </c>
      <c r="H23" s="101">
        <v>5.4710000000000001</v>
      </c>
      <c r="I23" s="94">
        <f>'App.2-AA_Veridian'!D22+'App.2-AA_Veridian'!D31+'App.2-AA_Veridian'!D40+'App.2-AA_Veridian'!D49</f>
        <v>7.3691437900000007</v>
      </c>
      <c r="J23" s="39">
        <f t="shared" si="2"/>
        <v>0.34694640650703723</v>
      </c>
      <c r="K23" s="101">
        <v>5.4720000000000004</v>
      </c>
      <c r="L23" s="94">
        <f>'App.2-AA_Veridian'!E22+'App.2-AA_Veridian'!E31+'App.2-AA_Veridian'!E40+'App.2-AA_Veridian'!E49</f>
        <v>3.3408588800000003</v>
      </c>
      <c r="M23" s="39">
        <f t="shared" si="3"/>
        <v>-0.3894629239766082</v>
      </c>
      <c r="N23" s="101">
        <v>5.4720000000000004</v>
      </c>
      <c r="O23" s="94">
        <f>'App.2-AA_Veridian'!F22+'App.2-AA_Veridian'!F31+'App.2-AA_Veridian'!F40+'App.2-AA_Veridian'!F49</f>
        <v>6.3447485500000003</v>
      </c>
      <c r="P23" s="39">
        <f t="shared" si="4"/>
        <v>0.15949352156432745</v>
      </c>
      <c r="Q23" s="38"/>
      <c r="R23" s="94">
        <f>'App.2-AA_Veridian'!G22+'App.2-AA_Veridian'!G31+'App.2-AA_Veridian'!G40+'App.2-AA_Veridian'!G49</f>
        <v>17.01752501</v>
      </c>
      <c r="S23" s="39" t="str">
        <f t="shared" si="5"/>
        <v>--</v>
      </c>
    </row>
    <row r="24" spans="1:19" s="27" customFormat="1" ht="16.5" thickBot="1" x14ac:dyDescent="0.25">
      <c r="A24" s="40" t="s">
        <v>72</v>
      </c>
      <c r="B24" s="95">
        <f>B22-B23</f>
        <v>25.478000000000002</v>
      </c>
      <c r="C24" s="95">
        <f>C22-C23</f>
        <v>20.507263989999998</v>
      </c>
      <c r="D24" s="42">
        <f t="shared" si="0"/>
        <v>-0.19509914475233545</v>
      </c>
      <c r="E24" s="102">
        <f>E22-E23</f>
        <v>29.369</v>
      </c>
      <c r="F24" s="95">
        <f>F22-F23</f>
        <v>21.382622659999992</v>
      </c>
      <c r="G24" s="42">
        <f t="shared" si="1"/>
        <v>-0.2719322190064356</v>
      </c>
      <c r="H24" s="102">
        <f>H22-H23</f>
        <v>25.790000000000003</v>
      </c>
      <c r="I24" s="95">
        <f>I22-I23</f>
        <v>24.107680355400014</v>
      </c>
      <c r="J24" s="42">
        <f t="shared" si="2"/>
        <v>-6.5231471291197704E-2</v>
      </c>
      <c r="K24" s="102">
        <f>K22-K23</f>
        <v>24.766999999999999</v>
      </c>
      <c r="L24" s="95">
        <f>L22-L23</f>
        <v>23.407522550964252</v>
      </c>
      <c r="M24" s="42">
        <f t="shared" si="3"/>
        <v>-5.4890679090553854E-2</v>
      </c>
      <c r="N24" s="102">
        <f>N22-N23</f>
        <v>41.313000000000002</v>
      </c>
      <c r="O24" s="95">
        <f>O22-O23</f>
        <v>23.075540497200009</v>
      </c>
      <c r="P24" s="42">
        <f t="shared" si="4"/>
        <v>-0.44144602190109633</v>
      </c>
      <c r="Q24" s="43">
        <f>Q22-Q23</f>
        <v>0</v>
      </c>
      <c r="R24" s="95">
        <f>R22-R23</f>
        <v>42.69865550163059</v>
      </c>
      <c r="S24" s="42" t="str">
        <f t="shared" si="5"/>
        <v>--</v>
      </c>
    </row>
    <row r="25" spans="1:19" s="27" customFormat="1" ht="16.5" thickBot="1" x14ac:dyDescent="0.25">
      <c r="A25" s="44" t="s">
        <v>54</v>
      </c>
      <c r="B25" s="103"/>
      <c r="C25" s="96">
        <v>6.6436893311</v>
      </c>
      <c r="D25" s="104"/>
      <c r="E25" s="105"/>
      <c r="F25" s="97">
        <v>8.0176642580999999</v>
      </c>
      <c r="G25" s="104"/>
      <c r="H25" s="104"/>
      <c r="I25" s="96">
        <v>10.3093828927</v>
      </c>
      <c r="J25" s="104"/>
      <c r="K25" s="104"/>
      <c r="L25" s="98">
        <v>11.516882406700001</v>
      </c>
      <c r="M25" s="103"/>
      <c r="N25" s="104"/>
      <c r="O25" s="98">
        <v>17.5007462676</v>
      </c>
      <c r="P25" s="103"/>
      <c r="Q25" s="104"/>
      <c r="R25" s="98">
        <v>26.923756275911799</v>
      </c>
      <c r="S25" s="50"/>
    </row>
    <row r="26" spans="1:19" s="27" customFormat="1" ht="16.5" thickBot="1" x14ac:dyDescent="0.25">
      <c r="A26" s="32" t="s">
        <v>55</v>
      </c>
      <c r="B26" s="51"/>
      <c r="C26" s="52">
        <v>0</v>
      </c>
      <c r="D26" s="53" t="str">
        <f t="shared" ref="D26" si="6">IF(ISERROR((C26-B26)/B26),"--",(C26-B26)/B26)</f>
        <v>--</v>
      </c>
      <c r="E26" s="51"/>
      <c r="F26" s="52">
        <v>0</v>
      </c>
      <c r="G26" s="53" t="str">
        <f t="shared" ref="G26" si="7">IF(ISERROR((F26-E26)/E26),"--",(F26-E26)/E26)</f>
        <v>--</v>
      </c>
      <c r="H26" s="51"/>
      <c r="I26" s="52">
        <v>0</v>
      </c>
      <c r="J26" s="53" t="str">
        <f t="shared" ref="J26" si="8">IF(ISERROR((I26-H26)/H26),"--",(I26-H26)/H26)</f>
        <v>--</v>
      </c>
      <c r="K26" s="51"/>
      <c r="L26" s="52">
        <v>0</v>
      </c>
      <c r="M26" s="53" t="str">
        <f t="shared" ref="M26" si="9">IF(ISERROR((L26-K26)/K26),"--",(L26-K26)/K26)</f>
        <v>--</v>
      </c>
      <c r="N26" s="51"/>
      <c r="O26" s="52">
        <v>0</v>
      </c>
      <c r="P26" s="53" t="str">
        <f t="shared" ref="P26" si="10">IF(ISERROR((O26-N26)/N26),"--",(O26-N26)/N26)</f>
        <v>--</v>
      </c>
      <c r="Q26" s="51"/>
      <c r="R26" s="52">
        <v>0</v>
      </c>
      <c r="S26" s="53" t="str">
        <f t="shared" si="5"/>
        <v>--</v>
      </c>
    </row>
    <row r="27" spans="1:19" s="27" customFormat="1" ht="15" x14ac:dyDescent="0.25">
      <c r="A27" s="121" t="s">
        <v>56</v>
      </c>
      <c r="B27" s="121"/>
      <c r="C27" s="121"/>
      <c r="D27" s="121"/>
      <c r="E27" s="121"/>
      <c r="F27" s="121"/>
      <c r="G27" s="121"/>
      <c r="H27" s="121"/>
      <c r="I27" s="121"/>
      <c r="J27" s="121"/>
      <c r="K27" s="121"/>
      <c r="L27" s="121"/>
      <c r="M27" s="121"/>
      <c r="N27" s="121"/>
      <c r="O27" s="121"/>
      <c r="P27" s="121"/>
      <c r="Q27" s="121"/>
      <c r="R27" s="121"/>
      <c r="S27" s="121"/>
    </row>
    <row r="28" spans="1:19" s="55" customFormat="1" x14ac:dyDescent="0.2"/>
    <row r="29" spans="1:19" s="58" customFormat="1" x14ac:dyDescent="0.2">
      <c r="A29" s="56"/>
      <c r="B29" s="129"/>
      <c r="C29" s="57">
        <f>B14</f>
        <v>2014</v>
      </c>
      <c r="D29" s="123"/>
      <c r="E29" s="124"/>
      <c r="F29" s="57">
        <f>C29+1</f>
        <v>2015</v>
      </c>
      <c r="G29" s="123"/>
      <c r="H29" s="124"/>
      <c r="I29" s="57">
        <f>F29+1</f>
        <v>2016</v>
      </c>
      <c r="J29" s="123"/>
      <c r="K29" s="124"/>
      <c r="L29" s="57">
        <f>I29+1</f>
        <v>2017</v>
      </c>
      <c r="M29" s="123"/>
      <c r="N29" s="124"/>
      <c r="O29" s="57">
        <f>L29+1</f>
        <v>2018</v>
      </c>
      <c r="P29" s="123"/>
      <c r="Q29" s="124"/>
      <c r="R29" s="57">
        <f>O29+1</f>
        <v>2019</v>
      </c>
      <c r="S29" s="123"/>
    </row>
    <row r="30" spans="1:19" s="61" customFormat="1" x14ac:dyDescent="0.2">
      <c r="A30" s="57" t="s">
        <v>57</v>
      </c>
      <c r="B30" s="129"/>
      <c r="C30" s="59"/>
      <c r="D30" s="125"/>
      <c r="E30" s="126"/>
      <c r="F30" s="59"/>
      <c r="G30" s="125"/>
      <c r="H30" s="126"/>
      <c r="I30" s="59"/>
      <c r="J30" s="125"/>
      <c r="K30" s="126"/>
      <c r="L30" s="59"/>
      <c r="M30" s="125"/>
      <c r="N30" s="126"/>
      <c r="O30" s="59"/>
      <c r="P30" s="125"/>
      <c r="Q30" s="126"/>
      <c r="R30" s="59"/>
      <c r="S30" s="125"/>
    </row>
    <row r="31" spans="1:19" s="61" customFormat="1" x14ac:dyDescent="0.2">
      <c r="A31" s="57" t="s">
        <v>58</v>
      </c>
      <c r="B31" s="129"/>
      <c r="C31" s="62"/>
      <c r="D31" s="127"/>
      <c r="E31" s="128"/>
      <c r="F31" s="62"/>
      <c r="G31" s="127"/>
      <c r="H31" s="128"/>
      <c r="I31" s="62"/>
      <c r="J31" s="127"/>
      <c r="K31" s="128"/>
      <c r="L31" s="62"/>
      <c r="M31" s="127"/>
      <c r="N31" s="128"/>
      <c r="O31" s="62"/>
      <c r="P31" s="127"/>
      <c r="Q31" s="128"/>
      <c r="R31" s="62"/>
      <c r="S31" s="127"/>
    </row>
    <row r="32" spans="1:19" s="61" customFormat="1" x14ac:dyDescent="0.2">
      <c r="A32" s="58"/>
      <c r="C32" s="66">
        <f>C24-'App.2-AA_Veridian'!B52</f>
        <v>0</v>
      </c>
      <c r="F32" s="66">
        <f>F24-'App.2-AA_Veridian'!C52</f>
        <v>0</v>
      </c>
      <c r="I32" s="66">
        <f>I24-'App.2-AA_Veridian'!D52</f>
        <v>0</v>
      </c>
      <c r="L32" s="66">
        <f>L24-'App.2-AA_Veridian'!E52</f>
        <v>0</v>
      </c>
      <c r="O32" s="66">
        <f>O24-'App.2-AA_Veridian'!F52</f>
        <v>0</v>
      </c>
      <c r="R32" s="66">
        <f>R24-'App.2-AA_Veridian'!G52</f>
        <v>0</v>
      </c>
    </row>
    <row r="33" spans="1:19" s="27" customFormat="1" x14ac:dyDescent="0.2"/>
    <row r="34" spans="1:19" ht="15" x14ac:dyDescent="0.25">
      <c r="A34" s="121" t="s">
        <v>59</v>
      </c>
      <c r="B34" s="121"/>
      <c r="C34" s="121"/>
      <c r="D34" s="121"/>
      <c r="E34" s="121"/>
      <c r="F34" s="121"/>
      <c r="G34" s="121"/>
      <c r="H34" s="121"/>
      <c r="I34" s="121"/>
      <c r="J34" s="121"/>
      <c r="K34" s="121"/>
      <c r="L34" s="121"/>
      <c r="M34" s="121"/>
      <c r="N34" s="121"/>
      <c r="O34" s="121"/>
      <c r="P34" s="121"/>
      <c r="Q34" s="121"/>
      <c r="R34" s="121"/>
      <c r="S34" s="121"/>
    </row>
    <row r="35" spans="1:19" ht="35.25" customHeight="1" x14ac:dyDescent="0.2">
      <c r="A35" s="122" t="s">
        <v>60</v>
      </c>
      <c r="B35" s="122"/>
      <c r="C35" s="122"/>
      <c r="D35" s="122"/>
      <c r="E35" s="122"/>
      <c r="F35" s="122"/>
      <c r="G35" s="122"/>
      <c r="H35" s="122"/>
      <c r="I35" s="122"/>
      <c r="J35" s="122"/>
      <c r="K35" s="122"/>
      <c r="L35" s="122"/>
      <c r="M35" s="122"/>
      <c r="N35" s="122"/>
      <c r="O35" s="122"/>
      <c r="P35" s="122"/>
      <c r="Q35" s="122"/>
      <c r="R35" s="122"/>
      <c r="S35" s="122"/>
    </row>
    <row r="36" spans="1:19" x14ac:dyDescent="0.2">
      <c r="A36" s="136" t="s">
        <v>61</v>
      </c>
      <c r="B36" s="136"/>
      <c r="C36" s="136"/>
      <c r="D36" s="136"/>
      <c r="E36" s="136"/>
      <c r="F36" s="136"/>
      <c r="G36" s="136"/>
      <c r="H36" s="136"/>
      <c r="I36" s="136"/>
      <c r="J36" s="136"/>
      <c r="K36" s="136"/>
      <c r="L36" s="136"/>
      <c r="M36" s="136"/>
      <c r="N36" s="136"/>
      <c r="O36" s="136"/>
      <c r="P36" s="136"/>
      <c r="Q36" s="136"/>
      <c r="R36" s="136"/>
      <c r="S36" s="136"/>
    </row>
    <row r="37" spans="1:19" x14ac:dyDescent="0.2">
      <c r="A37" s="63"/>
      <c r="B37" s="63"/>
      <c r="C37" s="63"/>
      <c r="D37" s="63"/>
      <c r="E37" s="63"/>
      <c r="F37" s="63"/>
      <c r="G37" s="63"/>
      <c r="H37" s="63"/>
      <c r="I37" s="63"/>
      <c r="J37" s="63"/>
      <c r="K37" s="63"/>
      <c r="L37" s="63"/>
      <c r="M37" s="63"/>
      <c r="N37" s="63"/>
      <c r="O37" s="63"/>
      <c r="P37" s="63"/>
      <c r="Q37" s="63"/>
      <c r="R37" s="63"/>
      <c r="S37" s="63"/>
    </row>
    <row r="38" spans="1:19" ht="14.25" customHeight="1" x14ac:dyDescent="0.2">
      <c r="A38" s="136" t="s">
        <v>62</v>
      </c>
      <c r="B38" s="136"/>
      <c r="C38" s="136"/>
      <c r="D38" s="136"/>
      <c r="E38" s="136"/>
      <c r="F38" s="136"/>
      <c r="G38" s="136"/>
      <c r="H38" s="136"/>
      <c r="I38" s="136"/>
      <c r="J38" s="136"/>
      <c r="K38" s="136"/>
      <c r="L38" s="136"/>
      <c r="M38" s="136"/>
      <c r="N38" s="136"/>
      <c r="O38" s="136"/>
      <c r="P38" s="136"/>
      <c r="Q38" s="136"/>
      <c r="R38" s="136"/>
      <c r="S38" s="136"/>
    </row>
    <row r="39" spans="1:19" x14ac:dyDescent="0.2">
      <c r="A39" s="63"/>
      <c r="B39" s="63"/>
      <c r="C39" s="63"/>
      <c r="D39" s="63"/>
      <c r="E39" s="63"/>
      <c r="F39" s="63"/>
      <c r="G39" s="63"/>
      <c r="H39" s="63"/>
      <c r="I39" s="63"/>
      <c r="J39" s="63"/>
      <c r="K39" s="63"/>
      <c r="L39" s="63"/>
      <c r="M39" s="63"/>
      <c r="N39" s="63"/>
      <c r="O39" s="63"/>
      <c r="P39" s="63"/>
      <c r="Q39" s="63"/>
      <c r="R39" s="63"/>
      <c r="S39" s="63"/>
    </row>
    <row r="41" spans="1:19" ht="18.75" x14ac:dyDescent="0.3">
      <c r="A41" s="137" t="s">
        <v>63</v>
      </c>
      <c r="B41" s="138"/>
      <c r="C41" s="138"/>
      <c r="D41" s="138"/>
      <c r="E41" s="138"/>
      <c r="F41" s="138"/>
      <c r="G41" s="138"/>
      <c r="H41" s="138"/>
      <c r="I41" s="138"/>
      <c r="J41" s="138"/>
      <c r="K41" s="138"/>
      <c r="L41" s="138"/>
      <c r="M41" s="138"/>
      <c r="N41" s="138"/>
      <c r="O41" s="138"/>
      <c r="P41" s="138"/>
      <c r="Q41" s="138"/>
      <c r="R41" s="138"/>
      <c r="S41" s="138"/>
    </row>
    <row r="42" spans="1:19" ht="15" x14ac:dyDescent="0.25">
      <c r="A42" s="134" t="s">
        <v>64</v>
      </c>
      <c r="B42" s="135"/>
      <c r="C42" s="135"/>
      <c r="D42" s="135"/>
      <c r="E42" s="135"/>
      <c r="F42" s="135"/>
      <c r="G42" s="135"/>
      <c r="H42" s="135"/>
      <c r="I42" s="135"/>
      <c r="J42" s="135"/>
      <c r="K42" s="135"/>
      <c r="L42" s="135"/>
      <c r="M42" s="135"/>
      <c r="N42" s="135"/>
      <c r="O42" s="135"/>
      <c r="P42" s="135"/>
      <c r="Q42" s="135"/>
      <c r="R42" s="135"/>
      <c r="S42" s="135"/>
    </row>
    <row r="43" spans="1:19" ht="30" customHeight="1" x14ac:dyDescent="0.2">
      <c r="A43" s="130"/>
      <c r="B43" s="131"/>
      <c r="C43" s="131"/>
      <c r="D43" s="131"/>
      <c r="E43" s="131"/>
      <c r="F43" s="131"/>
      <c r="G43" s="131"/>
      <c r="H43" s="131"/>
      <c r="I43" s="131"/>
      <c r="J43" s="131"/>
      <c r="K43" s="131"/>
      <c r="L43" s="131"/>
      <c r="M43" s="131"/>
      <c r="N43" s="131"/>
      <c r="O43" s="131"/>
      <c r="P43" s="131"/>
      <c r="Q43" s="131"/>
      <c r="R43" s="131"/>
      <c r="S43" s="131"/>
    </row>
    <row r="44" spans="1:19" ht="30" customHeight="1" x14ac:dyDescent="0.2">
      <c r="A44" s="132"/>
      <c r="B44" s="133"/>
      <c r="C44" s="133"/>
      <c r="D44" s="133"/>
      <c r="E44" s="133"/>
      <c r="F44" s="133"/>
      <c r="G44" s="133"/>
      <c r="H44" s="133"/>
      <c r="I44" s="133"/>
      <c r="J44" s="133"/>
      <c r="K44" s="133"/>
      <c r="L44" s="133"/>
      <c r="M44" s="133"/>
      <c r="N44" s="133"/>
      <c r="O44" s="133"/>
      <c r="P44" s="133"/>
      <c r="Q44" s="133"/>
      <c r="R44" s="133"/>
      <c r="S44" s="133"/>
    </row>
    <row r="45" spans="1:19" ht="15" x14ac:dyDescent="0.25">
      <c r="A45" s="134" t="s">
        <v>65</v>
      </c>
      <c r="B45" s="135"/>
      <c r="C45" s="135"/>
      <c r="D45" s="135"/>
      <c r="E45" s="135"/>
      <c r="F45" s="135"/>
      <c r="G45" s="135"/>
      <c r="H45" s="135"/>
      <c r="I45" s="135"/>
      <c r="J45" s="135"/>
      <c r="K45" s="135"/>
      <c r="L45" s="135"/>
      <c r="M45" s="135"/>
      <c r="N45" s="135"/>
      <c r="O45" s="135"/>
      <c r="P45" s="135"/>
      <c r="Q45" s="135"/>
      <c r="R45" s="135"/>
      <c r="S45" s="135"/>
    </row>
    <row r="46" spans="1:19" ht="30" customHeight="1" x14ac:dyDescent="0.2">
      <c r="A46" s="130"/>
      <c r="B46" s="131"/>
      <c r="C46" s="131"/>
      <c r="D46" s="131"/>
      <c r="E46" s="131"/>
      <c r="F46" s="131"/>
      <c r="G46" s="131"/>
      <c r="H46" s="131"/>
      <c r="I46" s="131"/>
      <c r="J46" s="131"/>
      <c r="K46" s="131"/>
      <c r="L46" s="131"/>
      <c r="M46" s="131"/>
      <c r="N46" s="131"/>
      <c r="O46" s="131"/>
      <c r="P46" s="131"/>
      <c r="Q46" s="131"/>
      <c r="R46" s="131"/>
      <c r="S46" s="131"/>
    </row>
    <row r="47" spans="1:19" ht="30" customHeight="1" x14ac:dyDescent="0.2">
      <c r="A47" s="132"/>
      <c r="B47" s="133"/>
      <c r="C47" s="133"/>
      <c r="D47" s="133"/>
      <c r="E47" s="133"/>
      <c r="F47" s="133"/>
      <c r="G47" s="133"/>
      <c r="H47" s="133"/>
      <c r="I47" s="133"/>
      <c r="J47" s="133"/>
      <c r="K47" s="133"/>
      <c r="L47" s="133"/>
      <c r="M47" s="133"/>
      <c r="N47" s="133"/>
      <c r="O47" s="133"/>
      <c r="P47" s="133"/>
      <c r="Q47" s="133"/>
      <c r="R47" s="133"/>
      <c r="S47" s="133"/>
    </row>
    <row r="48" spans="1:19" ht="15" x14ac:dyDescent="0.25">
      <c r="A48" s="134" t="s">
        <v>66</v>
      </c>
      <c r="B48" s="135"/>
      <c r="C48" s="135"/>
      <c r="D48" s="135"/>
      <c r="E48" s="135"/>
      <c r="F48" s="135"/>
      <c r="G48" s="135"/>
      <c r="H48" s="135"/>
      <c r="I48" s="135"/>
      <c r="J48" s="135"/>
      <c r="K48" s="135"/>
      <c r="L48" s="135"/>
      <c r="M48" s="135"/>
      <c r="N48" s="135"/>
      <c r="O48" s="135"/>
      <c r="P48" s="135"/>
      <c r="Q48" s="135"/>
      <c r="R48" s="135"/>
      <c r="S48" s="135"/>
    </row>
    <row r="49" spans="1:19" ht="30" customHeight="1" x14ac:dyDescent="0.2">
      <c r="A49" s="130"/>
      <c r="B49" s="131"/>
      <c r="C49" s="131"/>
      <c r="D49" s="131"/>
      <c r="E49" s="131"/>
      <c r="F49" s="131"/>
      <c r="G49" s="131"/>
      <c r="H49" s="131"/>
      <c r="I49" s="131"/>
      <c r="J49" s="131"/>
      <c r="K49" s="131"/>
      <c r="L49" s="131"/>
      <c r="M49" s="131"/>
      <c r="N49" s="131"/>
      <c r="O49" s="131"/>
      <c r="P49" s="131"/>
      <c r="Q49" s="131"/>
      <c r="R49" s="131"/>
      <c r="S49" s="131"/>
    </row>
    <row r="50" spans="1:19" ht="30" customHeight="1" x14ac:dyDescent="0.2">
      <c r="A50" s="132"/>
      <c r="B50" s="133"/>
      <c r="C50" s="133"/>
      <c r="D50" s="133"/>
      <c r="E50" s="133"/>
      <c r="F50" s="133"/>
      <c r="G50" s="133"/>
      <c r="H50" s="133"/>
      <c r="I50" s="133"/>
      <c r="J50" s="133"/>
      <c r="K50" s="133"/>
      <c r="L50" s="133"/>
      <c r="M50" s="133"/>
      <c r="N50" s="133"/>
      <c r="O50" s="133"/>
      <c r="P50" s="133"/>
      <c r="Q50" s="133"/>
      <c r="R50" s="133"/>
      <c r="S50" s="133"/>
    </row>
  </sheetData>
  <mergeCells count="35">
    <mergeCell ref="A46:S47"/>
    <mergeCell ref="A48:S48"/>
    <mergeCell ref="A49:S50"/>
    <mergeCell ref="A36:S36"/>
    <mergeCell ref="A38:S38"/>
    <mergeCell ref="A41:S41"/>
    <mergeCell ref="A42:S42"/>
    <mergeCell ref="A43:S44"/>
    <mergeCell ref="A45:S45"/>
    <mergeCell ref="A34:S34"/>
    <mergeCell ref="A35:S35"/>
    <mergeCell ref="P29:Q31"/>
    <mergeCell ref="S29:S31"/>
    <mergeCell ref="A27:S27"/>
    <mergeCell ref="B29:B31"/>
    <mergeCell ref="D29:E31"/>
    <mergeCell ref="G29:H31"/>
    <mergeCell ref="J29:K31"/>
    <mergeCell ref="M29:N31"/>
    <mergeCell ref="Q16:R16"/>
    <mergeCell ref="N14:P14"/>
    <mergeCell ref="Q14:S14"/>
    <mergeCell ref="A9:S9"/>
    <mergeCell ref="A10:S10"/>
    <mergeCell ref="A13:A16"/>
    <mergeCell ref="B13:S13"/>
    <mergeCell ref="B14:D14"/>
    <mergeCell ref="E14:G14"/>
    <mergeCell ref="H14:J14"/>
    <mergeCell ref="K14:M14"/>
    <mergeCell ref="B16:C16"/>
    <mergeCell ref="E16:F16"/>
    <mergeCell ref="H16:I16"/>
    <mergeCell ref="K16:L16"/>
    <mergeCell ref="N16:O16"/>
  </mergeCells>
  <dataValidations count="1">
    <dataValidation type="list" allowBlank="1" showInputMessage="1" showErrorMessage="1" sqref="A8" xr:uid="{BCC3E06B-31A5-43FA-A0C5-AD451721EF29}">
      <formula1>"Yes,No"</formula1>
    </dataValidation>
  </dataValidations>
  <pageMargins left="0.7" right="0.7" top="0.75" bottom="0.75" header="0.3" footer="0.3"/>
  <pageSetup scale="37"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B17E7-3610-4130-830B-E9D5458E407B}">
  <sheetPr codeName="Sheet4">
    <tabColor rgb="FF92D050"/>
    <pageSetUpPr fitToPage="1"/>
  </sheetPr>
  <dimension ref="A1:N65"/>
  <sheetViews>
    <sheetView showGridLines="0" zoomScaleNormal="100" workbookViewId="0">
      <selection activeCell="L21" sqref="L21"/>
    </sheetView>
  </sheetViews>
  <sheetFormatPr defaultColWidth="9.42578125" defaultRowHeight="12.75" x14ac:dyDescent="0.2"/>
  <cols>
    <col min="1" max="1" width="38.42578125" style="1" customWidth="1"/>
    <col min="2" max="3" width="12.140625" style="1" customWidth="1"/>
    <col min="4" max="4" width="13" style="1" customWidth="1"/>
    <col min="5" max="5" width="12.140625" style="1" customWidth="1"/>
    <col min="6" max="6" width="13" style="1" customWidth="1"/>
    <col min="7" max="16" width="13.5703125" style="1" customWidth="1"/>
    <col min="17" max="17" width="9.42578125" style="1" customWidth="1"/>
    <col min="18" max="16384" width="9.42578125" style="1"/>
  </cols>
  <sheetData>
    <row r="1" spans="1:14" ht="15" x14ac:dyDescent="0.25">
      <c r="A1" s="68" t="s">
        <v>68</v>
      </c>
      <c r="L1" s="2" t="s">
        <v>0</v>
      </c>
      <c r="M1" s="142" t="s">
        <v>79</v>
      </c>
    </row>
    <row r="2" spans="1:14" x14ac:dyDescent="0.2">
      <c r="L2" s="2" t="s">
        <v>1</v>
      </c>
      <c r="M2" s="3"/>
    </row>
    <row r="3" spans="1:14" x14ac:dyDescent="0.2">
      <c r="L3" s="2" t="s">
        <v>2</v>
      </c>
      <c r="M3" s="3"/>
    </row>
    <row r="4" spans="1:14" x14ac:dyDescent="0.2">
      <c r="L4" s="2" t="s">
        <v>3</v>
      </c>
      <c r="M4" s="3"/>
    </row>
    <row r="5" spans="1:14" x14ac:dyDescent="0.2">
      <c r="L5" s="2" t="s">
        <v>4</v>
      </c>
      <c r="M5" s="4"/>
    </row>
    <row r="6" spans="1:14" x14ac:dyDescent="0.2">
      <c r="L6" s="2"/>
      <c r="M6" s="5"/>
    </row>
    <row r="7" spans="1:14" x14ac:dyDescent="0.2">
      <c r="L7" s="2" t="s">
        <v>5</v>
      </c>
      <c r="M7" s="141">
        <v>46169</v>
      </c>
    </row>
    <row r="8" spans="1:14" x14ac:dyDescent="0.2">
      <c r="L8" s="6"/>
      <c r="M8" s="6"/>
    </row>
    <row r="9" spans="1:14" ht="18" x14ac:dyDescent="0.25">
      <c r="A9" s="112" t="s">
        <v>6</v>
      </c>
      <c r="B9" s="112"/>
      <c r="C9" s="112"/>
      <c r="D9" s="112"/>
      <c r="E9" s="112"/>
      <c r="F9" s="112"/>
      <c r="G9" s="112"/>
      <c r="H9" s="112"/>
      <c r="I9" s="112"/>
      <c r="J9" s="112"/>
      <c r="K9" s="112"/>
      <c r="L9" s="112"/>
      <c r="M9" s="112"/>
      <c r="N9" s="7"/>
    </row>
    <row r="10" spans="1:14" ht="18" x14ac:dyDescent="0.25">
      <c r="A10" s="112" t="s">
        <v>69</v>
      </c>
      <c r="B10" s="112"/>
      <c r="C10" s="112"/>
      <c r="D10" s="112"/>
      <c r="E10" s="112"/>
      <c r="F10" s="112"/>
      <c r="G10" s="112"/>
      <c r="H10" s="112"/>
      <c r="I10" s="112"/>
      <c r="J10" s="112"/>
      <c r="K10" s="112"/>
      <c r="L10" s="112"/>
      <c r="M10" s="112"/>
      <c r="N10" s="7"/>
    </row>
    <row r="11" spans="1:14" x14ac:dyDescent="0.2">
      <c r="A11" s="2"/>
      <c r="F11" s="6" t="s">
        <v>68</v>
      </c>
    </row>
    <row r="12" spans="1:14" ht="13.5" thickBot="1" x14ac:dyDescent="0.25">
      <c r="A12" s="8"/>
      <c r="B12" s="8"/>
      <c r="C12" s="8"/>
      <c r="D12" s="8"/>
      <c r="E12" s="8"/>
      <c r="F12" s="8"/>
      <c r="G12" s="8"/>
      <c r="H12" s="8"/>
      <c r="I12" s="8"/>
      <c r="J12" s="8"/>
      <c r="K12" s="8"/>
      <c r="L12" s="8"/>
      <c r="M12" s="8"/>
    </row>
    <row r="13" spans="1:14" x14ac:dyDescent="0.2">
      <c r="A13" s="9" t="s">
        <v>7</v>
      </c>
      <c r="B13" s="10">
        <v>2011</v>
      </c>
      <c r="C13" s="10">
        <v>2012</v>
      </c>
      <c r="D13" s="10">
        <v>2013</v>
      </c>
      <c r="E13" s="10">
        <v>2014</v>
      </c>
      <c r="F13" s="10">
        <v>2015</v>
      </c>
      <c r="G13" s="10">
        <v>2016</v>
      </c>
      <c r="H13" s="10">
        <v>2017</v>
      </c>
      <c r="I13" s="10">
        <v>2018</v>
      </c>
    </row>
    <row r="14" spans="1:14" x14ac:dyDescent="0.2">
      <c r="A14" s="11" t="s">
        <v>8</v>
      </c>
      <c r="B14" s="12" t="s">
        <v>9</v>
      </c>
      <c r="C14" s="12" t="s">
        <v>9</v>
      </c>
      <c r="D14" s="12" t="s">
        <v>9</v>
      </c>
      <c r="E14" s="12" t="s">
        <v>9</v>
      </c>
      <c r="F14" s="12" t="s">
        <v>9</v>
      </c>
      <c r="G14" s="12" t="s">
        <v>9</v>
      </c>
      <c r="H14" s="12" t="s">
        <v>9</v>
      </c>
      <c r="I14" s="12" t="s">
        <v>9</v>
      </c>
    </row>
    <row r="15" spans="1:14" x14ac:dyDescent="0.2">
      <c r="A15" s="13" t="s">
        <v>10</v>
      </c>
      <c r="B15" s="14"/>
      <c r="C15" s="14"/>
      <c r="D15" s="14"/>
      <c r="E15" s="14"/>
      <c r="F15" s="14"/>
      <c r="G15" s="14"/>
      <c r="H15" s="14"/>
      <c r="I15" s="14"/>
    </row>
    <row r="16" spans="1:14" x14ac:dyDescent="0.2">
      <c r="A16" s="13" t="s">
        <v>11</v>
      </c>
      <c r="B16" s="77">
        <v>1.3507776</v>
      </c>
      <c r="C16" s="77">
        <v>0.38917987999999992</v>
      </c>
      <c r="D16" s="77">
        <v>1.71326073</v>
      </c>
      <c r="E16" s="77">
        <v>1.9457635600000001</v>
      </c>
      <c r="F16" s="77">
        <v>8.9170872400000025</v>
      </c>
      <c r="G16" s="78">
        <v>3.4137497200000002</v>
      </c>
      <c r="H16" s="78">
        <v>1.2788621600000005</v>
      </c>
      <c r="I16" s="78">
        <v>0.90896180300000007</v>
      </c>
    </row>
    <row r="17" spans="1:9" x14ac:dyDescent="0.2">
      <c r="A17" s="13" t="s">
        <v>12</v>
      </c>
      <c r="B17" s="79">
        <v>0.86270963999999895</v>
      </c>
      <c r="C17" s="79">
        <v>0.93948363000000013</v>
      </c>
      <c r="D17" s="79">
        <v>0.74926676000000003</v>
      </c>
      <c r="E17" s="79">
        <v>0.80742798000000104</v>
      </c>
      <c r="F17" s="79">
        <v>0.85537649000000004</v>
      </c>
      <c r="G17" s="80">
        <v>1.0890740800000007</v>
      </c>
      <c r="H17" s="80">
        <v>1.6896395099999999</v>
      </c>
      <c r="I17" s="80">
        <v>2.1982787400000001</v>
      </c>
    </row>
    <row r="18" spans="1:9" x14ac:dyDescent="0.2">
      <c r="A18" s="13" t="s">
        <v>13</v>
      </c>
      <c r="B18" s="81">
        <v>1.524025</v>
      </c>
      <c r="C18" s="81">
        <v>1.1783920000000001</v>
      </c>
      <c r="D18" s="81">
        <v>0.65012899999999996</v>
      </c>
      <c r="E18" s="81">
        <v>0.72512500000000002</v>
      </c>
      <c r="F18" s="81">
        <v>0.68711599999999995</v>
      </c>
      <c r="G18" s="82">
        <v>1.0808932600000001</v>
      </c>
      <c r="H18" s="82">
        <v>0</v>
      </c>
      <c r="I18" s="82">
        <v>0</v>
      </c>
    </row>
    <row r="19" spans="1:9" x14ac:dyDescent="0.2">
      <c r="A19" s="13" t="s">
        <v>14</v>
      </c>
      <c r="B19" s="81">
        <v>0.12576577999999999</v>
      </c>
      <c r="C19" s="81">
        <v>0.21038434000000003</v>
      </c>
      <c r="D19" s="81">
        <v>6.2018115800000002</v>
      </c>
      <c r="E19" s="81">
        <v>0.26720893999999995</v>
      </c>
      <c r="F19" s="81">
        <v>0.15042501</v>
      </c>
      <c r="G19" s="82">
        <v>0.31001543999999992</v>
      </c>
      <c r="H19" s="82">
        <v>0.10011667</v>
      </c>
      <c r="I19" s="82">
        <v>0.67179224000000015</v>
      </c>
    </row>
    <row r="20" spans="1:9" x14ac:dyDescent="0.2">
      <c r="A20" s="13"/>
      <c r="B20" s="71"/>
      <c r="C20" s="71"/>
      <c r="D20" s="71"/>
      <c r="E20" s="71"/>
      <c r="F20" s="71"/>
      <c r="G20" s="70"/>
      <c r="H20" s="70"/>
      <c r="I20" s="70"/>
    </row>
    <row r="21" spans="1:9" s="2" customFormat="1" x14ac:dyDescent="0.2">
      <c r="A21" s="15" t="s">
        <v>73</v>
      </c>
      <c r="B21" s="83">
        <f t="shared" ref="B21:I21" si="0">SUM(B16:B20)</f>
        <v>3.8632780199999992</v>
      </c>
      <c r="C21" s="83">
        <f t="shared" si="0"/>
        <v>2.7174398500000003</v>
      </c>
      <c r="D21" s="83">
        <f t="shared" si="0"/>
        <v>9.3144680700000002</v>
      </c>
      <c r="E21" s="83">
        <f t="shared" si="0"/>
        <v>3.7455254800000013</v>
      </c>
      <c r="F21" s="83">
        <f t="shared" si="0"/>
        <v>10.610004740000001</v>
      </c>
      <c r="G21" s="83">
        <f t="shared" si="0"/>
        <v>5.8937325000000005</v>
      </c>
      <c r="H21" s="83">
        <f t="shared" si="0"/>
        <v>3.06861834</v>
      </c>
      <c r="I21" s="83">
        <f t="shared" si="0"/>
        <v>3.7790327830000003</v>
      </c>
    </row>
    <row r="22" spans="1:9" x14ac:dyDescent="0.2">
      <c r="A22" s="15" t="s">
        <v>15</v>
      </c>
      <c r="B22" s="78">
        <v>2.1943348299999998</v>
      </c>
      <c r="C22" s="78">
        <v>1.4009846800000001</v>
      </c>
      <c r="D22" s="78">
        <v>2.3970040699999999</v>
      </c>
      <c r="E22" s="78">
        <v>2.7399997300000001</v>
      </c>
      <c r="F22" s="78">
        <v>10.178882339999999</v>
      </c>
      <c r="G22" s="78">
        <v>3.0947648600000002</v>
      </c>
      <c r="H22" s="78">
        <v>1.9086121199999999</v>
      </c>
      <c r="I22" s="78">
        <v>2.3926336200000002</v>
      </c>
    </row>
    <row r="23" spans="1:9" s="2" customFormat="1" x14ac:dyDescent="0.2">
      <c r="A23" s="15" t="s">
        <v>16</v>
      </c>
      <c r="B23" s="83">
        <f t="shared" ref="B23:D23" si="1">B21-B22</f>
        <v>1.6689431899999994</v>
      </c>
      <c r="C23" s="83">
        <f t="shared" si="1"/>
        <v>1.3164551700000002</v>
      </c>
      <c r="D23" s="83">
        <f t="shared" si="1"/>
        <v>6.9174640000000007</v>
      </c>
      <c r="E23" s="83">
        <f>E21-E22</f>
        <v>1.0055257500000012</v>
      </c>
      <c r="F23" s="83">
        <f>F21-F22</f>
        <v>0.43112240000000135</v>
      </c>
      <c r="G23" s="83">
        <f>G21-G22</f>
        <v>2.7989676400000003</v>
      </c>
      <c r="H23" s="83">
        <f t="shared" ref="H23:I23" si="2">H21-H22</f>
        <v>1.1600062200000001</v>
      </c>
      <c r="I23" s="83">
        <f t="shared" si="2"/>
        <v>1.3863991630000001</v>
      </c>
    </row>
    <row r="24" spans="1:9" x14ac:dyDescent="0.2">
      <c r="A24" s="16" t="s">
        <v>17</v>
      </c>
      <c r="B24" s="72"/>
      <c r="C24" s="72"/>
      <c r="D24" s="72"/>
      <c r="E24" s="72"/>
      <c r="F24" s="72"/>
      <c r="G24" s="72"/>
      <c r="H24" s="72"/>
      <c r="I24" s="72"/>
    </row>
    <row r="25" spans="1:9" x14ac:dyDescent="0.2">
      <c r="A25" s="13" t="s">
        <v>18</v>
      </c>
      <c r="B25" s="77">
        <v>0.16514224999999999</v>
      </c>
      <c r="C25" s="77">
        <v>0.15980660999999999</v>
      </c>
      <c r="D25" s="77">
        <v>0.17320446000000003</v>
      </c>
      <c r="E25" s="78">
        <v>0.10493441000000001</v>
      </c>
      <c r="F25" s="78">
        <v>7.535E-2</v>
      </c>
      <c r="G25" s="78">
        <v>1.0362491600000001</v>
      </c>
      <c r="H25" s="78">
        <v>2.4720690299999997</v>
      </c>
      <c r="I25" s="78">
        <v>0.13890602300000002</v>
      </c>
    </row>
    <row r="26" spans="1:9" x14ac:dyDescent="0.2">
      <c r="A26" s="13" t="s">
        <v>19</v>
      </c>
      <c r="B26" s="79">
        <v>1.8620046000000001</v>
      </c>
      <c r="C26" s="79">
        <v>1.3261868300000001</v>
      </c>
      <c r="D26" s="79">
        <v>1.69568579</v>
      </c>
      <c r="E26" s="80">
        <v>2.6134483300000002</v>
      </c>
      <c r="F26" s="80">
        <v>2.04986611</v>
      </c>
      <c r="G26" s="80">
        <v>1.8836246700000001</v>
      </c>
      <c r="H26" s="80">
        <v>2.2306286200000005</v>
      </c>
      <c r="I26" s="80">
        <v>2.8997371000000003</v>
      </c>
    </row>
    <row r="27" spans="1:9" x14ac:dyDescent="0.2">
      <c r="A27" s="13" t="s">
        <v>20</v>
      </c>
      <c r="B27" s="81">
        <v>0.63440316000000008</v>
      </c>
      <c r="C27" s="81">
        <v>0</v>
      </c>
      <c r="D27" s="81">
        <v>0.61000768000000005</v>
      </c>
      <c r="E27" s="82">
        <v>0.26322808000000003</v>
      </c>
      <c r="F27" s="82">
        <v>0.90219831000000017</v>
      </c>
      <c r="G27" s="82">
        <v>1.9676313999999999</v>
      </c>
      <c r="H27" s="82">
        <v>1.29853872</v>
      </c>
      <c r="I27" s="82">
        <v>3.168830093</v>
      </c>
    </row>
    <row r="28" spans="1:9" x14ac:dyDescent="0.2">
      <c r="A28" s="13" t="s">
        <v>21</v>
      </c>
      <c r="B28" s="81">
        <v>2.7672479999999999E-2</v>
      </c>
      <c r="C28" s="81">
        <v>0.91525437999999992</v>
      </c>
      <c r="D28" s="81">
        <v>0</v>
      </c>
      <c r="E28" s="82">
        <v>0</v>
      </c>
      <c r="F28" s="82">
        <v>0</v>
      </c>
      <c r="G28" s="82">
        <v>0</v>
      </c>
      <c r="H28" s="82">
        <v>0</v>
      </c>
      <c r="I28" s="82">
        <v>0</v>
      </c>
    </row>
    <row r="29" spans="1:9" x14ac:dyDescent="0.2">
      <c r="A29" s="13"/>
      <c r="B29" s="85"/>
      <c r="C29" s="85"/>
      <c r="D29" s="85"/>
      <c r="E29" s="82"/>
      <c r="F29" s="82"/>
      <c r="G29" s="82"/>
      <c r="H29" s="82"/>
      <c r="I29" s="82"/>
    </row>
    <row r="30" spans="1:9" s="2" customFormat="1" x14ac:dyDescent="0.2">
      <c r="A30" s="15" t="s">
        <v>74</v>
      </c>
      <c r="B30" s="83">
        <f t="shared" ref="B30:I30" si="3">SUM(B25:B29)</f>
        <v>2.6892224900000006</v>
      </c>
      <c r="C30" s="83">
        <f t="shared" si="3"/>
        <v>2.40124782</v>
      </c>
      <c r="D30" s="83">
        <f t="shared" si="3"/>
        <v>2.47889793</v>
      </c>
      <c r="E30" s="83">
        <f t="shared" si="3"/>
        <v>2.9816108200000002</v>
      </c>
      <c r="F30" s="83">
        <f t="shared" si="3"/>
        <v>3.0274144199999999</v>
      </c>
      <c r="G30" s="83">
        <f t="shared" si="3"/>
        <v>4.8875052300000004</v>
      </c>
      <c r="H30" s="83">
        <f t="shared" si="3"/>
        <v>6.00123637</v>
      </c>
      <c r="I30" s="83">
        <f t="shared" si="3"/>
        <v>6.2074732160000003</v>
      </c>
    </row>
    <row r="31" spans="1:9" x14ac:dyDescent="0.2">
      <c r="A31" s="15" t="s">
        <v>22</v>
      </c>
      <c r="B31" s="82">
        <v>0</v>
      </c>
      <c r="C31" s="82">
        <v>0</v>
      </c>
      <c r="D31" s="82">
        <v>0</v>
      </c>
      <c r="E31" s="82">
        <v>0</v>
      </c>
      <c r="F31" s="82">
        <v>0</v>
      </c>
      <c r="G31" s="82">
        <v>0</v>
      </c>
      <c r="H31" s="82">
        <v>0</v>
      </c>
      <c r="I31" s="82">
        <v>7.7795740000000002E-2</v>
      </c>
    </row>
    <row r="32" spans="1:9" s="2" customFormat="1" x14ac:dyDescent="0.2">
      <c r="A32" s="15" t="s">
        <v>16</v>
      </c>
      <c r="B32" s="83">
        <f t="shared" ref="B32:D32" si="4">B30-B31</f>
        <v>2.6892224900000006</v>
      </c>
      <c r="C32" s="83">
        <f t="shared" si="4"/>
        <v>2.40124782</v>
      </c>
      <c r="D32" s="83">
        <f t="shared" si="4"/>
        <v>2.47889793</v>
      </c>
      <c r="E32" s="83">
        <f>E30-E31</f>
        <v>2.9816108200000002</v>
      </c>
      <c r="F32" s="83">
        <f>F30-F31</f>
        <v>3.0274144199999999</v>
      </c>
      <c r="G32" s="83">
        <f>G30-G31</f>
        <v>4.8875052300000004</v>
      </c>
      <c r="H32" s="83">
        <f t="shared" ref="H32:I32" si="5">H30-H31</f>
        <v>6.00123637</v>
      </c>
      <c r="I32" s="83">
        <f t="shared" si="5"/>
        <v>6.1296774760000003</v>
      </c>
    </row>
    <row r="33" spans="1:9" x14ac:dyDescent="0.2">
      <c r="A33" s="16" t="s">
        <v>23</v>
      </c>
      <c r="B33" s="84"/>
      <c r="C33" s="84"/>
      <c r="D33" s="84"/>
      <c r="E33" s="84"/>
      <c r="F33" s="84"/>
      <c r="G33" s="84"/>
      <c r="H33" s="84"/>
      <c r="I33" s="84"/>
    </row>
    <row r="34" spans="1:9" x14ac:dyDescent="0.2">
      <c r="A34" s="13" t="s">
        <v>24</v>
      </c>
      <c r="B34" s="77">
        <v>0</v>
      </c>
      <c r="C34" s="77">
        <v>0</v>
      </c>
      <c r="D34" s="77">
        <v>0</v>
      </c>
      <c r="E34" s="77">
        <v>0</v>
      </c>
      <c r="F34" s="77">
        <v>0</v>
      </c>
      <c r="G34" s="78">
        <v>0.14087689</v>
      </c>
      <c r="H34" s="78">
        <v>0</v>
      </c>
      <c r="I34" s="78">
        <v>0</v>
      </c>
    </row>
    <row r="35" spans="1:9" x14ac:dyDescent="0.2">
      <c r="A35" s="13" t="s">
        <v>25</v>
      </c>
      <c r="B35" s="79">
        <v>0</v>
      </c>
      <c r="C35" s="79">
        <v>0</v>
      </c>
      <c r="D35" s="79">
        <v>0</v>
      </c>
      <c r="E35" s="79">
        <v>0</v>
      </c>
      <c r="F35" s="79">
        <v>0.57747746</v>
      </c>
      <c r="G35" s="80">
        <v>0.55355204000000002</v>
      </c>
      <c r="H35" s="80">
        <v>0.1681137</v>
      </c>
      <c r="I35" s="80">
        <v>0.28683814500000004</v>
      </c>
    </row>
    <row r="36" spans="1:9" x14ac:dyDescent="0.2">
      <c r="A36" s="13" t="s">
        <v>26</v>
      </c>
      <c r="B36" s="81">
        <v>0</v>
      </c>
      <c r="C36" s="81">
        <v>6.4231099999999999E-2</v>
      </c>
      <c r="D36" s="81">
        <v>1.293528E-2</v>
      </c>
      <c r="E36" s="81">
        <v>0.48444942000000002</v>
      </c>
      <c r="F36" s="81">
        <v>0.78775212999999999</v>
      </c>
      <c r="G36" s="82">
        <v>0</v>
      </c>
      <c r="H36" s="82">
        <v>0</v>
      </c>
      <c r="I36" s="82">
        <v>0</v>
      </c>
    </row>
    <row r="37" spans="1:9" x14ac:dyDescent="0.2">
      <c r="A37" s="13"/>
      <c r="B37" s="81"/>
      <c r="C37" s="81"/>
      <c r="D37" s="81"/>
      <c r="E37" s="81"/>
      <c r="F37" s="81"/>
      <c r="G37" s="82"/>
      <c r="H37" s="82"/>
      <c r="I37" s="82"/>
    </row>
    <row r="38" spans="1:9" x14ac:dyDescent="0.2">
      <c r="A38" s="13"/>
      <c r="B38" s="85"/>
      <c r="C38" s="85"/>
      <c r="D38" s="85"/>
      <c r="E38" s="85"/>
      <c r="F38" s="85"/>
      <c r="G38" s="82"/>
      <c r="H38" s="82"/>
      <c r="I38" s="82"/>
    </row>
    <row r="39" spans="1:9" s="2" customFormat="1" x14ac:dyDescent="0.2">
      <c r="A39" s="15" t="s">
        <v>75</v>
      </c>
      <c r="B39" s="83">
        <f t="shared" ref="B39:I39" si="6">SUM(B34:B38)</f>
        <v>0</v>
      </c>
      <c r="C39" s="83">
        <f t="shared" si="6"/>
        <v>6.4231099999999999E-2</v>
      </c>
      <c r="D39" s="83">
        <f t="shared" si="6"/>
        <v>1.293528E-2</v>
      </c>
      <c r="E39" s="83">
        <f t="shared" si="6"/>
        <v>0.48444942000000002</v>
      </c>
      <c r="F39" s="83">
        <f t="shared" si="6"/>
        <v>1.36522959</v>
      </c>
      <c r="G39" s="83">
        <f t="shared" si="6"/>
        <v>0.69442893000000006</v>
      </c>
      <c r="H39" s="83">
        <f t="shared" si="6"/>
        <v>0.1681137</v>
      </c>
      <c r="I39" s="83">
        <f t="shared" si="6"/>
        <v>0.28683814500000004</v>
      </c>
    </row>
    <row r="40" spans="1:9" x14ac:dyDescent="0.2">
      <c r="A40" s="15" t="s">
        <v>27</v>
      </c>
      <c r="B40" s="82">
        <v>0</v>
      </c>
      <c r="C40" s="82">
        <v>0</v>
      </c>
      <c r="D40" s="82">
        <v>0</v>
      </c>
      <c r="E40" s="82">
        <v>0</v>
      </c>
      <c r="F40" s="82">
        <v>0</v>
      </c>
      <c r="G40" s="82">
        <v>0</v>
      </c>
      <c r="H40" s="82">
        <v>0</v>
      </c>
      <c r="I40" s="82">
        <v>0</v>
      </c>
    </row>
    <row r="41" spans="1:9" s="2" customFormat="1" x14ac:dyDescent="0.2">
      <c r="A41" s="15" t="s">
        <v>16</v>
      </c>
      <c r="B41" s="83">
        <f t="shared" ref="B41:D41" si="7">B39-B40</f>
        <v>0</v>
      </c>
      <c r="C41" s="83">
        <f t="shared" si="7"/>
        <v>6.4231099999999999E-2</v>
      </c>
      <c r="D41" s="83">
        <f t="shared" si="7"/>
        <v>1.293528E-2</v>
      </c>
      <c r="E41" s="83">
        <f>E39-E40</f>
        <v>0.48444942000000002</v>
      </c>
      <c r="F41" s="83">
        <f>F39-F40</f>
        <v>1.36522959</v>
      </c>
      <c r="G41" s="83">
        <f>G39-G40</f>
        <v>0.69442893000000006</v>
      </c>
      <c r="H41" s="83">
        <f t="shared" ref="H41:I41" si="8">H39-H40</f>
        <v>0.1681137</v>
      </c>
      <c r="I41" s="83">
        <f t="shared" si="8"/>
        <v>0.28683814500000004</v>
      </c>
    </row>
    <row r="42" spans="1:9" x14ac:dyDescent="0.2">
      <c r="A42" s="16" t="s">
        <v>28</v>
      </c>
      <c r="B42" s="86"/>
      <c r="C42" s="86"/>
      <c r="D42" s="86"/>
      <c r="E42" s="86"/>
      <c r="F42" s="86"/>
      <c r="G42" s="86"/>
      <c r="H42" s="86"/>
      <c r="I42" s="86"/>
    </row>
    <row r="43" spans="1:9" x14ac:dyDescent="0.2">
      <c r="A43" s="13" t="s">
        <v>29</v>
      </c>
      <c r="B43" s="77">
        <v>0.46740134999999999</v>
      </c>
      <c r="C43" s="77">
        <v>0.24518029</v>
      </c>
      <c r="D43" s="77">
        <v>0.3085425</v>
      </c>
      <c r="E43" s="87">
        <v>0.54522859000000001</v>
      </c>
      <c r="F43" s="87">
        <v>0.28329210999999999</v>
      </c>
      <c r="G43" s="87">
        <v>0.2279446</v>
      </c>
      <c r="H43" s="87">
        <v>0.17957516999999998</v>
      </c>
      <c r="I43" s="87">
        <v>0.12094300000000001</v>
      </c>
    </row>
    <row r="44" spans="1:9" x14ac:dyDescent="0.2">
      <c r="A44" s="13" t="s">
        <v>30</v>
      </c>
      <c r="B44" s="79">
        <v>0</v>
      </c>
      <c r="C44" s="79">
        <v>0</v>
      </c>
      <c r="D44" s="79">
        <v>0</v>
      </c>
      <c r="E44" s="88">
        <v>0</v>
      </c>
      <c r="F44" s="88">
        <v>0</v>
      </c>
      <c r="G44" s="88">
        <v>0</v>
      </c>
      <c r="H44" s="88">
        <v>2.598147E-2</v>
      </c>
      <c r="I44" s="88">
        <v>6.1218220000000004E-2</v>
      </c>
    </row>
    <row r="45" spans="1:9" x14ac:dyDescent="0.2">
      <c r="A45" s="13" t="s">
        <v>31</v>
      </c>
      <c r="B45" s="81">
        <v>0.15988727</v>
      </c>
      <c r="C45" s="81">
        <v>0.23335069</v>
      </c>
      <c r="D45" s="81">
        <v>0.21284905000000001</v>
      </c>
      <c r="E45" s="89">
        <v>0.34235093</v>
      </c>
      <c r="F45" s="89">
        <v>0.18071982</v>
      </c>
      <c r="G45" s="89">
        <v>4.4723339999999993E-2</v>
      </c>
      <c r="H45" s="89">
        <v>0.20721411000000001</v>
      </c>
      <c r="I45" s="89">
        <v>0.24058858000000002</v>
      </c>
    </row>
    <row r="46" spans="1:9" x14ac:dyDescent="0.2">
      <c r="A46" s="13" t="s">
        <v>32</v>
      </c>
      <c r="B46" s="81">
        <v>0</v>
      </c>
      <c r="C46" s="81">
        <v>0</v>
      </c>
      <c r="D46" s="81">
        <v>0</v>
      </c>
      <c r="E46" s="89">
        <v>0</v>
      </c>
      <c r="F46" s="89">
        <v>0</v>
      </c>
      <c r="G46" s="89">
        <v>0</v>
      </c>
      <c r="H46" s="89">
        <v>0.18410873</v>
      </c>
      <c r="I46" s="89">
        <v>0.21417994000000001</v>
      </c>
    </row>
    <row r="47" spans="1:9" x14ac:dyDescent="0.2">
      <c r="A47" s="13" t="s">
        <v>33</v>
      </c>
      <c r="B47" s="81">
        <v>0.12302935000000001</v>
      </c>
      <c r="C47" s="81">
        <v>9.3986819999999999E-2</v>
      </c>
      <c r="D47" s="81">
        <v>0.12057308</v>
      </c>
      <c r="E47" s="89">
        <v>0.14449626999999998</v>
      </c>
      <c r="F47" s="89">
        <v>0.10615428</v>
      </c>
      <c r="G47" s="89">
        <v>0.13769173999999998</v>
      </c>
      <c r="H47" s="89">
        <v>0</v>
      </c>
      <c r="I47" s="89">
        <v>0</v>
      </c>
    </row>
    <row r="48" spans="1:9" s="2" customFormat="1" x14ac:dyDescent="0.2">
      <c r="A48" s="15" t="s">
        <v>76</v>
      </c>
      <c r="B48" s="83">
        <f t="shared" ref="B48:I48" si="9">SUM(B43:B47)</f>
        <v>0.75031797</v>
      </c>
      <c r="C48" s="83">
        <f t="shared" si="9"/>
        <v>0.57251779999999997</v>
      </c>
      <c r="D48" s="83">
        <f t="shared" si="9"/>
        <v>0.64196463000000004</v>
      </c>
      <c r="E48" s="83">
        <f t="shared" si="9"/>
        <v>1.0320757899999999</v>
      </c>
      <c r="F48" s="83">
        <f t="shared" si="9"/>
        <v>0.57016621000000001</v>
      </c>
      <c r="G48" s="83">
        <f t="shared" si="9"/>
        <v>0.41035968</v>
      </c>
      <c r="H48" s="83">
        <f t="shared" si="9"/>
        <v>0.59687947999999991</v>
      </c>
      <c r="I48" s="83">
        <f t="shared" si="9"/>
        <v>0.63692974000000002</v>
      </c>
    </row>
    <row r="49" spans="1:14" x14ac:dyDescent="0.2">
      <c r="A49" s="15" t="s">
        <v>34</v>
      </c>
      <c r="B49" s="82">
        <v>0</v>
      </c>
      <c r="C49" s="82">
        <v>0</v>
      </c>
      <c r="D49" s="82">
        <v>0</v>
      </c>
      <c r="E49" s="82">
        <v>0</v>
      </c>
      <c r="F49" s="82">
        <v>0</v>
      </c>
      <c r="G49" s="82">
        <v>0</v>
      </c>
      <c r="H49" s="82">
        <v>0</v>
      </c>
      <c r="I49" s="82">
        <v>0</v>
      </c>
    </row>
    <row r="50" spans="1:14" s="2" customFormat="1" x14ac:dyDescent="0.2">
      <c r="A50" s="15" t="s">
        <v>16</v>
      </c>
      <c r="B50" s="83">
        <f t="shared" ref="B50:D50" si="10">B48-B49</f>
        <v>0.75031797</v>
      </c>
      <c r="C50" s="83">
        <f t="shared" si="10"/>
        <v>0.57251779999999997</v>
      </c>
      <c r="D50" s="83">
        <f t="shared" si="10"/>
        <v>0.64196463000000004</v>
      </c>
      <c r="E50" s="83">
        <f>E48-E49</f>
        <v>1.0320757899999999</v>
      </c>
      <c r="F50" s="83">
        <f>F48-F49</f>
        <v>0.57016621000000001</v>
      </c>
      <c r="G50" s="83">
        <f>G48-G49</f>
        <v>0.41035968</v>
      </c>
      <c r="H50" s="83">
        <f t="shared" ref="H50:I50" si="11">H48-H49</f>
        <v>0.59687947999999991</v>
      </c>
      <c r="I50" s="83">
        <f t="shared" si="11"/>
        <v>0.63692974000000002</v>
      </c>
    </row>
    <row r="51" spans="1:14" ht="13.5" thickBot="1" x14ac:dyDescent="0.25">
      <c r="A51" s="16" t="s">
        <v>35</v>
      </c>
      <c r="B51" s="90">
        <v>0</v>
      </c>
      <c r="C51" s="90">
        <v>0</v>
      </c>
      <c r="D51" s="90">
        <v>0</v>
      </c>
      <c r="E51" s="90">
        <v>0.38570571500000173</v>
      </c>
      <c r="F51" s="90">
        <v>0</v>
      </c>
      <c r="G51" s="90">
        <v>0</v>
      </c>
      <c r="H51" s="90">
        <v>0</v>
      </c>
      <c r="I51" s="90">
        <v>0</v>
      </c>
    </row>
    <row r="52" spans="1:14" s="2" customFormat="1" ht="14.25" thickTop="1" thickBot="1" x14ac:dyDescent="0.25">
      <c r="A52" s="17" t="s">
        <v>36</v>
      </c>
      <c r="B52" s="91">
        <f t="shared" ref="B52:I52" si="12">SUMPRODUCT(--($A15:$A51="Sub-Total"), B$15:B$51)+B51</f>
        <v>5.1084836500000002</v>
      </c>
      <c r="C52" s="91">
        <f t="shared" si="12"/>
        <v>4.35445189</v>
      </c>
      <c r="D52" s="91">
        <f t="shared" si="12"/>
        <v>10.051261840000002</v>
      </c>
      <c r="E52" s="91">
        <f t="shared" si="12"/>
        <v>5.8893674950000037</v>
      </c>
      <c r="F52" s="91">
        <f t="shared" si="12"/>
        <v>5.3939326200000011</v>
      </c>
      <c r="G52" s="91">
        <f t="shared" si="12"/>
        <v>8.7912614800000028</v>
      </c>
      <c r="H52" s="91">
        <f t="shared" si="12"/>
        <v>7.9262357700000008</v>
      </c>
      <c r="I52" s="91">
        <f t="shared" si="12"/>
        <v>8.4398445239999997</v>
      </c>
    </row>
    <row r="53" spans="1:14" ht="39" hidden="1" thickBot="1" x14ac:dyDescent="0.25">
      <c r="A53" s="18" t="s">
        <v>37</v>
      </c>
      <c r="B53" s="73"/>
      <c r="C53" s="73"/>
      <c r="D53" s="73"/>
      <c r="E53" s="73"/>
      <c r="F53" s="73"/>
      <c r="G53" s="73"/>
      <c r="H53" s="73"/>
      <c r="I53" s="73"/>
    </row>
    <row r="54" spans="1:14" ht="14.25" hidden="1" thickTop="1" thickBot="1" x14ac:dyDescent="0.25">
      <c r="A54" s="19" t="s">
        <v>36</v>
      </c>
      <c r="B54" s="74">
        <f t="shared" ref="B54:I54" si="13">B52+B53</f>
        <v>5.1084836500000002</v>
      </c>
      <c r="C54" s="74">
        <f t="shared" si="13"/>
        <v>4.35445189</v>
      </c>
      <c r="D54" s="74">
        <f t="shared" si="13"/>
        <v>10.051261840000002</v>
      </c>
      <c r="E54" s="74">
        <f t="shared" si="13"/>
        <v>5.8893674950000037</v>
      </c>
      <c r="F54" s="74">
        <f t="shared" si="13"/>
        <v>5.3939326200000011</v>
      </c>
      <c r="G54" s="74">
        <f t="shared" si="13"/>
        <v>8.7912614800000028</v>
      </c>
      <c r="H54" s="74">
        <f t="shared" si="13"/>
        <v>7.9262357700000008</v>
      </c>
      <c r="I54" s="74">
        <f t="shared" si="13"/>
        <v>8.4398445239999997</v>
      </c>
    </row>
    <row r="56" spans="1:14" x14ac:dyDescent="0.2">
      <c r="A56" s="20" t="s">
        <v>38</v>
      </c>
      <c r="B56" s="21"/>
      <c r="C56" s="21"/>
      <c r="D56" s="21"/>
      <c r="E56" s="21"/>
      <c r="F56" s="21"/>
      <c r="G56" s="21"/>
      <c r="H56" s="21"/>
      <c r="I56" s="21"/>
      <c r="L56" s="22"/>
    </row>
    <row r="58" spans="1:14" ht="27.95" customHeight="1" x14ac:dyDescent="0.2">
      <c r="A58" s="140" t="s">
        <v>39</v>
      </c>
      <c r="B58" s="140"/>
      <c r="C58" s="140"/>
      <c r="D58" s="140"/>
      <c r="E58" s="140"/>
      <c r="F58" s="140"/>
      <c r="G58" s="140"/>
      <c r="H58" s="140"/>
      <c r="I58" s="140"/>
      <c r="J58" s="140"/>
      <c r="K58" s="140"/>
      <c r="L58" s="140"/>
      <c r="M58" s="140"/>
    </row>
    <row r="59" spans="1:14" ht="28.5" customHeight="1" x14ac:dyDescent="0.2">
      <c r="A59" s="140" t="s">
        <v>40</v>
      </c>
      <c r="B59" s="140"/>
      <c r="C59" s="140"/>
      <c r="D59" s="140"/>
      <c r="E59" s="140"/>
      <c r="F59" s="140"/>
      <c r="G59" s="140"/>
      <c r="H59" s="140"/>
      <c r="I59" s="140"/>
      <c r="J59" s="140"/>
      <c r="K59" s="140"/>
      <c r="L59" s="140"/>
      <c r="M59" s="140"/>
      <c r="N59" s="23"/>
    </row>
    <row r="60" spans="1:14" ht="27" customHeight="1" x14ac:dyDescent="0.2">
      <c r="A60" s="140" t="s">
        <v>41</v>
      </c>
      <c r="B60" s="140"/>
      <c r="C60" s="140"/>
      <c r="D60" s="140"/>
      <c r="E60" s="140"/>
      <c r="F60" s="140"/>
      <c r="G60" s="140"/>
      <c r="H60" s="140"/>
      <c r="I60" s="140"/>
      <c r="J60" s="140"/>
      <c r="K60" s="140"/>
      <c r="L60" s="140"/>
      <c r="M60" s="140"/>
    </row>
    <row r="62" spans="1:14" x14ac:dyDescent="0.2">
      <c r="A62" s="139"/>
      <c r="B62" s="139"/>
      <c r="C62" s="139"/>
      <c r="D62" s="139"/>
      <c r="E62" s="139"/>
      <c r="F62" s="139"/>
      <c r="G62" s="139"/>
      <c r="H62" s="139"/>
      <c r="I62" s="139"/>
      <c r="J62" s="139"/>
      <c r="K62" s="139"/>
      <c r="L62" s="139"/>
      <c r="M62" s="139"/>
      <c r="N62" s="139"/>
    </row>
    <row r="63" spans="1:14" x14ac:dyDescent="0.2">
      <c r="A63" s="139"/>
      <c r="B63" s="139"/>
      <c r="C63" s="139"/>
      <c r="D63" s="139"/>
      <c r="E63" s="139"/>
      <c r="F63" s="139"/>
      <c r="G63" s="139"/>
      <c r="H63" s="139"/>
      <c r="I63" s="139"/>
      <c r="J63" s="139"/>
      <c r="K63" s="139"/>
      <c r="L63" s="139"/>
      <c r="M63" s="139"/>
      <c r="N63" s="139"/>
    </row>
    <row r="65" spans="1:9" x14ac:dyDescent="0.2">
      <c r="A65" s="2"/>
      <c r="B65" s="2"/>
      <c r="C65" s="2"/>
      <c r="D65" s="2"/>
      <c r="E65" s="2"/>
      <c r="F65" s="2"/>
      <c r="G65" s="2"/>
      <c r="H65" s="2"/>
      <c r="I65" s="2"/>
    </row>
  </sheetData>
  <mergeCells count="6">
    <mergeCell ref="A62:N63"/>
    <mergeCell ref="A9:M9"/>
    <mergeCell ref="A10:M10"/>
    <mergeCell ref="A58:M58"/>
    <mergeCell ref="A59:M59"/>
    <mergeCell ref="A60:M60"/>
  </mergeCells>
  <dataValidations disablePrompts="1" count="1">
    <dataValidation type="list" allowBlank="1" showInputMessage="1" showErrorMessage="1" sqref="B14:I14" xr:uid="{2E3738D7-0C50-4638-9B98-67DE1AB2D204}">
      <formula1>"CGAAP, MIFRS, USGAAP, ASPE"</formula1>
    </dataValidation>
  </dataValidations>
  <pageMargins left="0.75" right="0.75" top="1" bottom="1" header="0.5" footer="0.5"/>
  <pageSetup scale="3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2A5CC-D1C0-46D7-83B0-F92F0CA5E0FE}">
  <sheetPr codeName="Sheet70">
    <tabColor rgb="FF92D050"/>
  </sheetPr>
  <dimension ref="A1:Y50"/>
  <sheetViews>
    <sheetView showGridLines="0" zoomScale="80" zoomScaleNormal="80" zoomScaleSheetLayoutView="40" workbookViewId="0">
      <pane xSplit="1" topLeftCell="B1" activePane="topRight" state="frozen"/>
      <selection pane="topRight"/>
    </sheetView>
  </sheetViews>
  <sheetFormatPr defaultColWidth="9.42578125" defaultRowHeight="12.75" x14ac:dyDescent="0.2"/>
  <cols>
    <col min="1" max="1" width="52" customWidth="1"/>
    <col min="2" max="2" width="9.42578125" customWidth="1"/>
    <col min="3" max="3" width="10.85546875" customWidth="1"/>
    <col min="4" max="5" width="9.42578125" customWidth="1"/>
    <col min="6" max="6" width="10.85546875" customWidth="1"/>
    <col min="7" max="8" width="9.42578125" customWidth="1"/>
    <col min="9" max="9" width="12.5703125" customWidth="1"/>
    <col min="10" max="11" width="9.42578125" customWidth="1"/>
    <col min="12" max="12" width="11.5703125" customWidth="1"/>
    <col min="13" max="14" width="9.42578125" customWidth="1"/>
    <col min="15" max="15" width="12" bestFit="1" customWidth="1"/>
    <col min="16" max="17" width="9.42578125" customWidth="1"/>
    <col min="18" max="18" width="12" bestFit="1" customWidth="1"/>
    <col min="19" max="20" width="9.42578125" customWidth="1"/>
    <col min="21" max="21" width="11.42578125" customWidth="1"/>
    <col min="22" max="23" width="9.42578125" customWidth="1"/>
    <col min="24" max="24" width="12.42578125" bestFit="1" customWidth="1"/>
    <col min="25" max="4172" width="9.42578125" customWidth="1"/>
  </cols>
  <sheetData>
    <row r="1" spans="1:25" ht="15.75" x14ac:dyDescent="0.25">
      <c r="A1" s="67" t="s">
        <v>68</v>
      </c>
    </row>
    <row r="5" spans="1:25" ht="15" x14ac:dyDescent="0.25">
      <c r="A5" s="24"/>
    </row>
    <row r="7" spans="1:25" ht="15" x14ac:dyDescent="0.25">
      <c r="A7" s="25" t="s">
        <v>42</v>
      </c>
    </row>
    <row r="8" spans="1:25" ht="14.25" x14ac:dyDescent="0.2">
      <c r="A8" s="26" t="s">
        <v>43</v>
      </c>
      <c r="Q8" s="27"/>
      <c r="T8" s="27"/>
    </row>
    <row r="9" spans="1:25" ht="18" x14ac:dyDescent="0.2">
      <c r="A9" s="112" t="s">
        <v>44</v>
      </c>
      <c r="B9" s="112"/>
      <c r="C9" s="112"/>
      <c r="D9" s="112"/>
      <c r="E9" s="112"/>
      <c r="F9" s="112"/>
      <c r="G9" s="112"/>
      <c r="H9" s="112"/>
      <c r="I9" s="112"/>
      <c r="J9" s="112"/>
      <c r="K9" s="112"/>
      <c r="L9" s="112"/>
      <c r="M9" s="112"/>
      <c r="N9" s="112"/>
      <c r="O9" s="112"/>
      <c r="P9" s="112"/>
      <c r="Q9" s="112"/>
      <c r="R9" s="112"/>
      <c r="S9" s="112"/>
      <c r="T9" s="112"/>
      <c r="U9" s="112"/>
      <c r="V9" s="112"/>
      <c r="W9" s="112"/>
      <c r="X9" s="112"/>
      <c r="Y9" s="112"/>
    </row>
    <row r="10" spans="1:25" ht="57.75" customHeight="1" x14ac:dyDescent="0.2">
      <c r="A10" s="113" t="s">
        <v>70</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row>
    <row r="11" spans="1:25" x14ac:dyDescent="0.2">
      <c r="A11" s="28" t="s">
        <v>45</v>
      </c>
      <c r="K11" s="99" t="s">
        <v>68</v>
      </c>
    </row>
    <row r="12" spans="1:25" ht="23.25" customHeight="1" thickBot="1" x14ac:dyDescent="0.25">
      <c r="A12" s="29"/>
      <c r="B12" s="28"/>
      <c r="C12" s="28"/>
      <c r="D12" s="28"/>
      <c r="E12" s="28"/>
      <c r="F12" s="28"/>
      <c r="G12" s="28"/>
      <c r="H12" s="28"/>
      <c r="I12" s="28"/>
      <c r="J12" s="28"/>
      <c r="K12" s="28"/>
      <c r="L12" s="28"/>
      <c r="M12" s="28"/>
      <c r="N12" s="28"/>
      <c r="O12" s="28"/>
      <c r="P12" s="28"/>
      <c r="Q12" s="28"/>
      <c r="R12" s="28"/>
      <c r="S12" s="28"/>
      <c r="T12" s="28"/>
      <c r="U12" s="28"/>
      <c r="V12" s="28"/>
      <c r="W12" s="28"/>
      <c r="X12" s="28"/>
      <c r="Y12" s="28"/>
    </row>
    <row r="13" spans="1:25" s="27" customFormat="1" ht="18.95" customHeight="1" thickBot="1" x14ac:dyDescent="0.25">
      <c r="A13" s="114" t="s">
        <v>46</v>
      </c>
      <c r="B13" s="117" t="s">
        <v>47</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row>
    <row r="14" spans="1:25" s="27" customFormat="1" ht="13.5" thickBot="1" x14ac:dyDescent="0.25">
      <c r="A14" s="115"/>
      <c r="B14" s="110">
        <v>2011</v>
      </c>
      <c r="C14" s="110"/>
      <c r="D14" s="111"/>
      <c r="E14" s="109">
        <v>2012</v>
      </c>
      <c r="F14" s="110"/>
      <c r="G14" s="111"/>
      <c r="H14" s="109">
        <v>2013</v>
      </c>
      <c r="I14" s="110"/>
      <c r="J14" s="111"/>
      <c r="K14" s="109">
        <v>2014</v>
      </c>
      <c r="L14" s="110"/>
      <c r="M14" s="111"/>
      <c r="N14" s="109">
        <v>2015</v>
      </c>
      <c r="O14" s="110"/>
      <c r="P14" s="111"/>
      <c r="Q14" s="109">
        <v>2016</v>
      </c>
      <c r="R14" s="110"/>
      <c r="S14" s="111"/>
      <c r="T14" s="109">
        <v>2017</v>
      </c>
      <c r="U14" s="110"/>
      <c r="V14" s="111"/>
      <c r="W14" s="109">
        <v>2018</v>
      </c>
      <c r="X14" s="110"/>
      <c r="Y14" s="111"/>
    </row>
    <row r="15" spans="1:25" s="27" customFormat="1" ht="13.5" thickBot="1" x14ac:dyDescent="0.25">
      <c r="A15" s="115"/>
      <c r="B15" s="30" t="s">
        <v>48</v>
      </c>
      <c r="C15" s="30" t="s">
        <v>47</v>
      </c>
      <c r="D15" s="30" t="s">
        <v>49</v>
      </c>
      <c r="E15" s="30" t="s">
        <v>48</v>
      </c>
      <c r="F15" s="30" t="s">
        <v>47</v>
      </c>
      <c r="G15" s="30" t="s">
        <v>49</v>
      </c>
      <c r="H15" s="30" t="s">
        <v>48</v>
      </c>
      <c r="I15" s="30" t="s">
        <v>47</v>
      </c>
      <c r="J15" s="30" t="s">
        <v>49</v>
      </c>
      <c r="K15" s="30" t="s">
        <v>48</v>
      </c>
      <c r="L15" s="30" t="s">
        <v>47</v>
      </c>
      <c r="M15" s="30" t="s">
        <v>49</v>
      </c>
      <c r="N15" s="30" t="s">
        <v>48</v>
      </c>
      <c r="O15" s="30" t="s">
        <v>47</v>
      </c>
      <c r="P15" s="30" t="s">
        <v>49</v>
      </c>
      <c r="Q15" s="30" t="s">
        <v>48</v>
      </c>
      <c r="R15" s="30" t="s">
        <v>47</v>
      </c>
      <c r="S15" s="30" t="s">
        <v>49</v>
      </c>
      <c r="T15" s="30" t="s">
        <v>48</v>
      </c>
      <c r="U15" s="30" t="s">
        <v>47</v>
      </c>
      <c r="V15" s="30" t="s">
        <v>49</v>
      </c>
      <c r="W15" s="30" t="s">
        <v>48</v>
      </c>
      <c r="X15" s="30" t="s">
        <v>47</v>
      </c>
      <c r="Y15" s="30" t="s">
        <v>49</v>
      </c>
    </row>
    <row r="16" spans="1:25" s="27" customFormat="1" ht="13.5" thickBot="1" x14ac:dyDescent="0.25">
      <c r="A16" s="116"/>
      <c r="B16" s="120" t="s">
        <v>51</v>
      </c>
      <c r="C16" s="108"/>
      <c r="D16" s="31" t="s">
        <v>50</v>
      </c>
      <c r="E16" s="107" t="s">
        <v>51</v>
      </c>
      <c r="F16" s="108"/>
      <c r="G16" s="31" t="s">
        <v>50</v>
      </c>
      <c r="H16" s="107" t="s">
        <v>51</v>
      </c>
      <c r="I16" s="108"/>
      <c r="J16" s="31" t="s">
        <v>50</v>
      </c>
      <c r="K16" s="107" t="s">
        <v>51</v>
      </c>
      <c r="L16" s="108"/>
      <c r="M16" s="31" t="s">
        <v>50</v>
      </c>
      <c r="N16" s="107" t="s">
        <v>51</v>
      </c>
      <c r="O16" s="108"/>
      <c r="P16" s="31" t="s">
        <v>50</v>
      </c>
      <c r="Q16" s="107" t="s">
        <v>51</v>
      </c>
      <c r="R16" s="108"/>
      <c r="S16" s="31" t="s">
        <v>50</v>
      </c>
      <c r="T16" s="107" t="s">
        <v>51</v>
      </c>
      <c r="U16" s="108"/>
      <c r="V16" s="31" t="s">
        <v>50</v>
      </c>
      <c r="W16" s="107" t="s">
        <v>51</v>
      </c>
      <c r="X16" s="108"/>
      <c r="Y16" s="31" t="s">
        <v>50</v>
      </c>
    </row>
    <row r="17" spans="1:25" s="27" customFormat="1" ht="16.5" thickBot="1" x14ac:dyDescent="0.25">
      <c r="A17" s="32" t="s">
        <v>10</v>
      </c>
      <c r="B17" s="33"/>
      <c r="C17" s="92">
        <f>'App.2-AA_Whitby'!B21</f>
        <v>3.8632780199999992</v>
      </c>
      <c r="D17" s="34" t="str">
        <f>IF(ISERROR((C17-B17)/B17),"--",(C17-B17)/B17)</f>
        <v>--</v>
      </c>
      <c r="E17" s="33"/>
      <c r="F17" s="92">
        <f>'App.2-AA_Whitby'!C21</f>
        <v>2.7174398500000003</v>
      </c>
      <c r="G17" s="34" t="str">
        <f>IF(ISERROR((F17-E17)/E17),"--",(F17-E17)/E17)</f>
        <v>--</v>
      </c>
      <c r="H17" s="33"/>
      <c r="I17" s="92">
        <f>'App.2-AA_Whitby'!D21</f>
        <v>9.3144680700000002</v>
      </c>
      <c r="J17" s="34" t="str">
        <f>IF(ISERROR((I17-H17)/H17),"--",(I17-H17)/H17)</f>
        <v>--</v>
      </c>
      <c r="K17" s="33"/>
      <c r="L17" s="92">
        <f>'App.2-AA_Whitby'!E21</f>
        <v>3.7455254800000013</v>
      </c>
      <c r="M17" s="34" t="str">
        <f>IF(ISERROR((L17-K17)/K17),"--",(L17-K17)/K17)</f>
        <v>--</v>
      </c>
      <c r="N17" s="33"/>
      <c r="O17" s="92">
        <f>'App.2-AA_Whitby'!F21</f>
        <v>10.610004740000001</v>
      </c>
      <c r="P17" s="34" t="str">
        <f>IF(ISERROR((O17-N17)/N17),"--",(O17-N17)/N17)</f>
        <v>--</v>
      </c>
      <c r="Q17" s="33"/>
      <c r="R17" s="92">
        <f>'App.2-AA_Whitby'!G21</f>
        <v>5.8937325000000005</v>
      </c>
      <c r="S17" s="34" t="str">
        <f>IF(ISERROR((R17-Q17)/Q17),"--",(R17-Q17)/Q17)</f>
        <v>--</v>
      </c>
      <c r="T17" s="33"/>
      <c r="U17" s="92">
        <f>'App.2-AA_Whitby'!H21</f>
        <v>3.06861834</v>
      </c>
      <c r="V17" s="34" t="str">
        <f>IF(ISERROR((U17-T17)/T17),"--",(U17-T17)/T17)</f>
        <v>--</v>
      </c>
      <c r="W17" s="33"/>
      <c r="X17" s="92">
        <f>'App.2-AA_Whitby'!I21</f>
        <v>3.7790327830000003</v>
      </c>
      <c r="Y17" s="34"/>
    </row>
    <row r="18" spans="1:25" s="27" customFormat="1" ht="16.5" thickBot="1" x14ac:dyDescent="0.25">
      <c r="A18" s="32" t="s">
        <v>17</v>
      </c>
      <c r="B18" s="33"/>
      <c r="C18" s="92">
        <f>'App.2-AA_Whitby'!B30</f>
        <v>2.6892224900000006</v>
      </c>
      <c r="D18" s="35" t="str">
        <f t="shared" ref="D18:D24" si="0">IF(ISERROR((C18-B18)/B18),"--",(C18-B18)/B18)</f>
        <v>--</v>
      </c>
      <c r="E18" s="33"/>
      <c r="F18" s="92">
        <f>'App.2-AA_Whitby'!C30</f>
        <v>2.40124782</v>
      </c>
      <c r="G18" s="35" t="str">
        <f t="shared" ref="G18:G24" si="1">IF(ISERROR((F18-E18)/E18),"--",(F18-E18)/E18)</f>
        <v>--</v>
      </c>
      <c r="H18" s="33"/>
      <c r="I18" s="92">
        <f>'App.2-AA_Whitby'!D30</f>
        <v>2.47889793</v>
      </c>
      <c r="J18" s="35" t="str">
        <f t="shared" ref="J18:J24" si="2">IF(ISERROR((I18-H18)/H18),"--",(I18-H18)/H18)</f>
        <v>--</v>
      </c>
      <c r="K18" s="33"/>
      <c r="L18" s="92">
        <f>'App.2-AA_Whitby'!E30</f>
        <v>2.9816108200000002</v>
      </c>
      <c r="M18" s="35" t="str">
        <f t="shared" ref="M18:M24" si="3">IF(ISERROR((L18-K18)/K18),"--",(L18-K18)/K18)</f>
        <v>--</v>
      </c>
      <c r="N18" s="33"/>
      <c r="O18" s="92">
        <f>'App.2-AA_Whitby'!F30</f>
        <v>3.0274144199999999</v>
      </c>
      <c r="P18" s="35" t="str">
        <f t="shared" ref="P18:P24" si="4">IF(ISERROR((O18-N18)/N18),"--",(O18-N18)/N18)</f>
        <v>--</v>
      </c>
      <c r="Q18" s="33"/>
      <c r="R18" s="92">
        <f>'App.2-AA_Whitby'!G30</f>
        <v>4.8875052300000004</v>
      </c>
      <c r="S18" s="35" t="str">
        <f t="shared" ref="S18:S26" si="5">IF(ISERROR((R18-Q18)/Q18),"--",(R18-Q18)/Q18)</f>
        <v>--</v>
      </c>
      <c r="T18" s="33"/>
      <c r="U18" s="92">
        <f>'App.2-AA_Whitby'!H30</f>
        <v>6.00123637</v>
      </c>
      <c r="V18" s="35" t="str">
        <f t="shared" ref="V18:V26" si="6">IF(ISERROR((U18-T18)/T18),"--",(U18-T18)/T18)</f>
        <v>--</v>
      </c>
      <c r="W18" s="33"/>
      <c r="X18" s="92">
        <f>'App.2-AA_Whitby'!I30</f>
        <v>6.2074732160000003</v>
      </c>
      <c r="Y18" s="35"/>
    </row>
    <row r="19" spans="1:25" s="27" customFormat="1" ht="16.5" thickBot="1" x14ac:dyDescent="0.25">
      <c r="A19" s="32" t="s">
        <v>23</v>
      </c>
      <c r="B19" s="33"/>
      <c r="C19" s="92">
        <f>'App.2-AA_Whitby'!B39</f>
        <v>0</v>
      </c>
      <c r="D19" s="35" t="str">
        <f t="shared" si="0"/>
        <v>--</v>
      </c>
      <c r="E19" s="33"/>
      <c r="F19" s="92">
        <f>'App.2-AA_Whitby'!C39</f>
        <v>6.4231099999999999E-2</v>
      </c>
      <c r="G19" s="35" t="str">
        <f t="shared" si="1"/>
        <v>--</v>
      </c>
      <c r="H19" s="33"/>
      <c r="I19" s="92">
        <f>'App.2-AA_Whitby'!D39</f>
        <v>1.293528E-2</v>
      </c>
      <c r="J19" s="35" t="str">
        <f t="shared" si="2"/>
        <v>--</v>
      </c>
      <c r="K19" s="33"/>
      <c r="L19" s="92">
        <f>'App.2-AA_Whitby'!E39</f>
        <v>0.48444942000000002</v>
      </c>
      <c r="M19" s="35" t="str">
        <f t="shared" si="3"/>
        <v>--</v>
      </c>
      <c r="N19" s="33"/>
      <c r="O19" s="92">
        <f>'App.2-AA_Whitby'!F39</f>
        <v>1.36522959</v>
      </c>
      <c r="P19" s="35" t="str">
        <f t="shared" si="4"/>
        <v>--</v>
      </c>
      <c r="Q19" s="33"/>
      <c r="R19" s="92">
        <f>'App.2-AA_Whitby'!G39</f>
        <v>0.69442893000000006</v>
      </c>
      <c r="S19" s="35" t="str">
        <f t="shared" si="5"/>
        <v>--</v>
      </c>
      <c r="T19" s="33"/>
      <c r="U19" s="92">
        <f>'App.2-AA_Whitby'!H39</f>
        <v>0.1681137</v>
      </c>
      <c r="V19" s="35" t="str">
        <f t="shared" si="6"/>
        <v>--</v>
      </c>
      <c r="W19" s="33"/>
      <c r="X19" s="92">
        <f>'App.2-AA_Whitby'!I39</f>
        <v>0.28683814500000004</v>
      </c>
      <c r="Y19" s="35"/>
    </row>
    <row r="20" spans="1:25" s="27" customFormat="1" ht="16.5" thickBot="1" x14ac:dyDescent="0.25">
      <c r="A20" s="32" t="s">
        <v>28</v>
      </c>
      <c r="B20" s="33"/>
      <c r="C20" s="92">
        <f>'App.2-AA_Whitby'!B48</f>
        <v>0.75031797</v>
      </c>
      <c r="D20" s="35" t="str">
        <f t="shared" si="0"/>
        <v>--</v>
      </c>
      <c r="E20" s="33"/>
      <c r="F20" s="92">
        <f>'App.2-AA_Whitby'!C48</f>
        <v>0.57251779999999997</v>
      </c>
      <c r="G20" s="35" t="str">
        <f t="shared" si="1"/>
        <v>--</v>
      </c>
      <c r="H20" s="33"/>
      <c r="I20" s="92">
        <f>'App.2-AA_Whitby'!D48</f>
        <v>0.64196463000000004</v>
      </c>
      <c r="J20" s="35" t="str">
        <f t="shared" si="2"/>
        <v>--</v>
      </c>
      <c r="K20" s="33"/>
      <c r="L20" s="92">
        <f>'App.2-AA_Whitby'!E48</f>
        <v>1.0320757899999999</v>
      </c>
      <c r="M20" s="35" t="str">
        <f t="shared" si="3"/>
        <v>--</v>
      </c>
      <c r="N20" s="33"/>
      <c r="O20" s="92">
        <f>'App.2-AA_Whitby'!F48</f>
        <v>0.57016621000000001</v>
      </c>
      <c r="P20" s="35" t="str">
        <f t="shared" si="4"/>
        <v>--</v>
      </c>
      <c r="Q20" s="33"/>
      <c r="R20" s="92">
        <f>'App.2-AA_Whitby'!G48</f>
        <v>0.41035968</v>
      </c>
      <c r="S20" s="35" t="str">
        <f t="shared" si="5"/>
        <v>--</v>
      </c>
      <c r="T20" s="33"/>
      <c r="U20" s="92">
        <f>'App.2-AA_Whitby'!H48</f>
        <v>0.59687947999999991</v>
      </c>
      <c r="V20" s="35" t="str">
        <f t="shared" si="6"/>
        <v>--</v>
      </c>
      <c r="W20" s="33"/>
      <c r="X20" s="92">
        <f>'App.2-AA_Whitby'!I48</f>
        <v>0.63692974000000002</v>
      </c>
      <c r="Y20" s="35"/>
    </row>
    <row r="21" spans="1:25" s="27" customFormat="1" ht="16.5" thickBot="1" x14ac:dyDescent="0.25">
      <c r="A21" s="32" t="s">
        <v>52</v>
      </c>
      <c r="B21" s="33"/>
      <c r="C21" s="92">
        <f>'App.2-AA_Whitby'!B51</f>
        <v>0</v>
      </c>
      <c r="D21" s="35" t="str">
        <f t="shared" si="0"/>
        <v>--</v>
      </c>
      <c r="E21" s="33"/>
      <c r="F21" s="92">
        <f>'App.2-AA_Whitby'!C51</f>
        <v>0</v>
      </c>
      <c r="G21" s="35" t="str">
        <f t="shared" si="1"/>
        <v>--</v>
      </c>
      <c r="H21" s="33"/>
      <c r="I21" s="92">
        <f>'App.2-AA_Whitby'!D51</f>
        <v>0</v>
      </c>
      <c r="J21" s="35" t="str">
        <f t="shared" si="2"/>
        <v>--</v>
      </c>
      <c r="K21" s="33"/>
      <c r="L21" s="92">
        <f>'App.2-AA_Whitby'!E51</f>
        <v>0.38570571500000173</v>
      </c>
      <c r="M21" s="35" t="str">
        <f t="shared" si="3"/>
        <v>--</v>
      </c>
      <c r="N21" s="33"/>
      <c r="O21" s="92">
        <f>'App.2-AA_Whitby'!F51</f>
        <v>0</v>
      </c>
      <c r="P21" s="35" t="str">
        <f t="shared" si="4"/>
        <v>--</v>
      </c>
      <c r="Q21" s="33"/>
      <c r="R21" s="92">
        <f>'App.2-AA_Whitby'!G51</f>
        <v>0</v>
      </c>
      <c r="S21" s="35" t="str">
        <f t="shared" si="5"/>
        <v>--</v>
      </c>
      <c r="T21" s="33"/>
      <c r="U21" s="92">
        <f>'App.2-AA_Whitby'!H51</f>
        <v>0</v>
      </c>
      <c r="V21" s="35" t="str">
        <f t="shared" si="6"/>
        <v>--</v>
      </c>
      <c r="W21" s="33"/>
      <c r="X21" s="92">
        <f>'App.2-AA_Whitby'!I51</f>
        <v>0</v>
      </c>
      <c r="Y21" s="35"/>
    </row>
    <row r="22" spans="1:25" s="27" customFormat="1" ht="16.5" thickBot="1" x14ac:dyDescent="0.25">
      <c r="A22" s="32" t="s">
        <v>71</v>
      </c>
      <c r="B22" s="36">
        <f>SUM(B17:B20)</f>
        <v>0</v>
      </c>
      <c r="C22" s="93">
        <f>SUM(C17:C21)</f>
        <v>7.30281848</v>
      </c>
      <c r="D22" s="37" t="str">
        <f t="shared" si="0"/>
        <v>--</v>
      </c>
      <c r="E22" s="36">
        <f>SUM(E17:E20)</f>
        <v>0</v>
      </c>
      <c r="F22" s="93">
        <f>SUM(F17:F21)</f>
        <v>5.7554365699999996</v>
      </c>
      <c r="G22" s="37" t="str">
        <f t="shared" si="1"/>
        <v>--</v>
      </c>
      <c r="H22" s="36">
        <f>SUM(H17:H20)</f>
        <v>0</v>
      </c>
      <c r="I22" s="93">
        <f>SUM(I17:I21)</f>
        <v>12.448265910000002</v>
      </c>
      <c r="J22" s="37" t="str">
        <f t="shared" si="2"/>
        <v>--</v>
      </c>
      <c r="K22" s="36">
        <f>SUM(K17:K20)</f>
        <v>0</v>
      </c>
      <c r="L22" s="93">
        <f>SUM(L17:L21)</f>
        <v>8.6293672250000029</v>
      </c>
      <c r="M22" s="37" t="str">
        <f t="shared" si="3"/>
        <v>--</v>
      </c>
      <c r="N22" s="36">
        <f>SUM(N17:N20)</f>
        <v>0</v>
      </c>
      <c r="O22" s="93">
        <f>SUM(O17:O21)</f>
        <v>15.572814960000001</v>
      </c>
      <c r="P22" s="37" t="str">
        <f t="shared" si="4"/>
        <v>--</v>
      </c>
      <c r="Q22" s="36">
        <f>SUM(Q17:Q20)</f>
        <v>0</v>
      </c>
      <c r="R22" s="93">
        <f>SUM(R17:R21)</f>
        <v>11.886026340000001</v>
      </c>
      <c r="S22" s="37" t="str">
        <f t="shared" si="5"/>
        <v>--</v>
      </c>
      <c r="T22" s="36">
        <f>SUM(T17:T20)</f>
        <v>0</v>
      </c>
      <c r="U22" s="93">
        <f>SUM(U17:U21)</f>
        <v>9.8348478899999989</v>
      </c>
      <c r="V22" s="37" t="str">
        <f t="shared" si="6"/>
        <v>--</v>
      </c>
      <c r="W22" s="36"/>
      <c r="X22" s="93">
        <f>SUM(X17:X21)</f>
        <v>10.910273884</v>
      </c>
      <c r="Y22" s="37"/>
    </row>
    <row r="23" spans="1:25" s="27" customFormat="1" ht="16.5" thickBot="1" x14ac:dyDescent="0.25">
      <c r="A23" s="32" t="s">
        <v>53</v>
      </c>
      <c r="B23" s="38"/>
      <c r="C23" s="94">
        <f>'App.2-AA_Whitby'!B22+'App.2-AA_Whitby'!B31+'App.2-AA_Whitby'!B40+'App.2-AA_Whitby'!B49</f>
        <v>2.1943348299999998</v>
      </c>
      <c r="D23" s="39" t="str">
        <f t="shared" si="0"/>
        <v>--</v>
      </c>
      <c r="E23" s="38"/>
      <c r="F23" s="94">
        <f>'App.2-AA_Whitby'!C22+'App.2-AA_Whitby'!C31+'App.2-AA_Whitby'!C40+'App.2-AA_Whitby'!C49</f>
        <v>1.4009846800000001</v>
      </c>
      <c r="G23" s="39" t="str">
        <f t="shared" si="1"/>
        <v>--</v>
      </c>
      <c r="H23" s="38"/>
      <c r="I23" s="94">
        <f>'App.2-AA_Whitby'!D22+'App.2-AA_Whitby'!D31+'App.2-AA_Whitby'!D40+'App.2-AA_Whitby'!D49</f>
        <v>2.3970040699999999</v>
      </c>
      <c r="J23" s="39" t="str">
        <f t="shared" si="2"/>
        <v>--</v>
      </c>
      <c r="K23" s="38"/>
      <c r="L23" s="94">
        <f>'App.2-AA_Whitby'!E22+'App.2-AA_Whitby'!E31+'App.2-AA_Whitby'!E40+'App.2-AA_Whitby'!E49</f>
        <v>2.7399997300000001</v>
      </c>
      <c r="M23" s="39" t="str">
        <f t="shared" si="3"/>
        <v>--</v>
      </c>
      <c r="N23" s="38"/>
      <c r="O23" s="94">
        <f>'App.2-AA_Whitby'!F22+'App.2-AA_Whitby'!F31+'App.2-AA_Whitby'!F40+'App.2-AA_Whitby'!F49</f>
        <v>10.178882339999999</v>
      </c>
      <c r="P23" s="39" t="str">
        <f t="shared" si="4"/>
        <v>--</v>
      </c>
      <c r="Q23" s="38"/>
      <c r="R23" s="94">
        <f>'App.2-AA_Whitby'!G22+'App.2-AA_Whitby'!G31+'App.2-AA_Whitby'!G40+'App.2-AA_Whitby'!G49</f>
        <v>3.0947648600000002</v>
      </c>
      <c r="S23" s="39" t="str">
        <f t="shared" si="5"/>
        <v>--</v>
      </c>
      <c r="T23" s="38"/>
      <c r="U23" s="94">
        <f>'App.2-AA_Whitby'!H22+'App.2-AA_Whitby'!H31+'App.2-AA_Whitby'!H40+'App.2-AA_Whitby'!H49</f>
        <v>1.9086121199999999</v>
      </c>
      <c r="V23" s="39" t="str">
        <f t="shared" si="6"/>
        <v>--</v>
      </c>
      <c r="W23" s="38"/>
      <c r="X23" s="94">
        <f>'App.2-AA_Whitby'!I22+'App.2-AA_Whitby'!I31+'App.2-AA_Whitby'!I40+'App.2-AA_Whitby'!I49</f>
        <v>2.4704293600000002</v>
      </c>
      <c r="Y23" s="39"/>
    </row>
    <row r="24" spans="1:25" s="27" customFormat="1" ht="16.5" thickBot="1" x14ac:dyDescent="0.25">
      <c r="A24" s="40" t="s">
        <v>72</v>
      </c>
      <c r="B24" s="41">
        <f>B22-B23</f>
        <v>0</v>
      </c>
      <c r="C24" s="95">
        <f>C22-C23</f>
        <v>5.1084836500000002</v>
      </c>
      <c r="D24" s="42" t="str">
        <f t="shared" si="0"/>
        <v>--</v>
      </c>
      <c r="E24" s="43">
        <f>E22-E23</f>
        <v>0</v>
      </c>
      <c r="F24" s="95">
        <f>F22-F23</f>
        <v>4.35445189</v>
      </c>
      <c r="G24" s="42" t="str">
        <f t="shared" si="1"/>
        <v>--</v>
      </c>
      <c r="H24" s="43">
        <f>H22-H23</f>
        <v>0</v>
      </c>
      <c r="I24" s="95">
        <f>I22-I23</f>
        <v>10.051261840000002</v>
      </c>
      <c r="J24" s="42" t="str">
        <f t="shared" si="2"/>
        <v>--</v>
      </c>
      <c r="K24" s="43">
        <f>K22-K23</f>
        <v>0</v>
      </c>
      <c r="L24" s="95">
        <f>L22-L23</f>
        <v>5.8893674950000028</v>
      </c>
      <c r="M24" s="42" t="str">
        <f t="shared" si="3"/>
        <v>--</v>
      </c>
      <c r="N24" s="43">
        <f>N22-N23</f>
        <v>0</v>
      </c>
      <c r="O24" s="95">
        <f>O22-O23</f>
        <v>5.3939326200000011</v>
      </c>
      <c r="P24" s="42" t="str">
        <f t="shared" si="4"/>
        <v>--</v>
      </c>
      <c r="Q24" s="43">
        <f>Q22-Q23</f>
        <v>0</v>
      </c>
      <c r="R24" s="95">
        <f>R22-R23</f>
        <v>8.7912614800000011</v>
      </c>
      <c r="S24" s="42" t="str">
        <f t="shared" si="5"/>
        <v>--</v>
      </c>
      <c r="T24" s="43">
        <f>T22-T23</f>
        <v>0</v>
      </c>
      <c r="U24" s="95">
        <f>U22-U23</f>
        <v>7.926235769999999</v>
      </c>
      <c r="V24" s="42" t="str">
        <f t="shared" si="6"/>
        <v>--</v>
      </c>
      <c r="W24" s="43"/>
      <c r="X24" s="95">
        <f>X22-X23</f>
        <v>8.4398445239999997</v>
      </c>
      <c r="Y24" s="42"/>
    </row>
    <row r="25" spans="1:25" s="27" customFormat="1" ht="16.5" thickBot="1" x14ac:dyDescent="0.25">
      <c r="A25" s="44" t="s">
        <v>54</v>
      </c>
      <c r="B25" s="45"/>
      <c r="C25" s="96">
        <v>0.29641629069565201</v>
      </c>
      <c r="D25" s="46"/>
      <c r="E25" s="47"/>
      <c r="F25" s="97">
        <v>0.34806526069565197</v>
      </c>
      <c r="G25" s="46"/>
      <c r="H25" s="48"/>
      <c r="I25" s="96">
        <v>0.51988115069565199</v>
      </c>
      <c r="J25" s="46"/>
      <c r="K25" s="48"/>
      <c r="L25" s="98">
        <v>0.53532193069565204</v>
      </c>
      <c r="M25" s="49"/>
      <c r="N25" s="48"/>
      <c r="O25" s="98">
        <v>1.6283781406956499</v>
      </c>
      <c r="P25" s="49"/>
      <c r="Q25" s="48"/>
      <c r="R25" s="98">
        <v>0.83725427069565195</v>
      </c>
      <c r="S25" s="50"/>
      <c r="T25" s="45"/>
      <c r="U25" s="96">
        <v>1.4276125406956501</v>
      </c>
      <c r="V25" s="46"/>
      <c r="W25" s="47"/>
      <c r="X25" s="96">
        <v>2.1089436190074902</v>
      </c>
      <c r="Y25" s="50"/>
    </row>
    <row r="26" spans="1:25" s="27" customFormat="1" ht="16.5" thickBot="1" x14ac:dyDescent="0.25">
      <c r="A26" s="32" t="s">
        <v>55</v>
      </c>
      <c r="B26" s="51"/>
      <c r="C26" s="52">
        <v>0</v>
      </c>
      <c r="D26" s="53" t="str">
        <f t="shared" ref="D26" si="7">IF(ISERROR((C26-B26)/B26),"--",(C26-B26)/B26)</f>
        <v>--</v>
      </c>
      <c r="E26" s="51"/>
      <c r="F26" s="52">
        <v>0</v>
      </c>
      <c r="G26" s="53" t="str">
        <f t="shared" ref="G26" si="8">IF(ISERROR((F26-E26)/E26),"--",(F26-E26)/E26)</f>
        <v>--</v>
      </c>
      <c r="H26" s="51"/>
      <c r="I26" s="52">
        <v>0</v>
      </c>
      <c r="J26" s="53" t="str">
        <f t="shared" ref="J26" si="9">IF(ISERROR((I26-H26)/H26),"--",(I26-H26)/H26)</f>
        <v>--</v>
      </c>
      <c r="K26" s="51"/>
      <c r="L26" s="52">
        <v>0</v>
      </c>
      <c r="M26" s="53" t="str">
        <f t="shared" ref="M26" si="10">IF(ISERROR((L26-K26)/K26),"--",(L26-K26)/K26)</f>
        <v>--</v>
      </c>
      <c r="N26" s="51"/>
      <c r="O26" s="52">
        <v>0</v>
      </c>
      <c r="P26" s="53" t="str">
        <f t="shared" ref="P26" si="11">IF(ISERROR((O26-N26)/N26),"--",(O26-N26)/N26)</f>
        <v>--</v>
      </c>
      <c r="Q26" s="51"/>
      <c r="R26" s="52">
        <v>0</v>
      </c>
      <c r="S26" s="53" t="str">
        <f t="shared" si="5"/>
        <v>--</v>
      </c>
      <c r="T26" s="51"/>
      <c r="U26" s="52">
        <v>0</v>
      </c>
      <c r="V26" s="53" t="str">
        <f t="shared" si="6"/>
        <v>--</v>
      </c>
      <c r="W26" s="51"/>
      <c r="X26" s="54"/>
      <c r="Y26" s="53"/>
    </row>
    <row r="27" spans="1:25" s="27" customFormat="1" ht="15" x14ac:dyDescent="0.25">
      <c r="A27" s="121" t="s">
        <v>56</v>
      </c>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row>
    <row r="28" spans="1:25" s="55" customFormat="1" x14ac:dyDescent="0.2">
      <c r="C28" s="75"/>
      <c r="U28" s="55">
        <f>IF(T14=2013,5,IF(T14=2014,6,IF(T14=2015,7,IF(T14=2016,8,IF(T14=2017,9,IF(T14=2018,10,IF(T14=2019,11,IF(T14=2020,12,IF(T14=2021,13,IF(T14=2022,14,IF(T14=2023,15)))))))))))</f>
        <v>9</v>
      </c>
      <c r="X28" s="55">
        <f>IF(W14=2013,5,IF(W14=2014,6,IF(W14=2015,7,IF(W14=2016,8,IF(W14=2017,9,IF(W14=2018,10,IF(W14=2019,11,IF(W14=2020,12,IF(W14=2021,13,IF(W14=2022,14,IF(W14=2023,15)))))))))))</f>
        <v>10</v>
      </c>
    </row>
    <row r="29" spans="1:25" s="58" customFormat="1" x14ac:dyDescent="0.2">
      <c r="A29" s="56"/>
      <c r="B29" s="129"/>
      <c r="C29" s="57">
        <f>B14</f>
        <v>2011</v>
      </c>
      <c r="D29" s="123"/>
      <c r="E29" s="124"/>
      <c r="F29" s="57">
        <f>C29+1</f>
        <v>2012</v>
      </c>
      <c r="G29" s="123"/>
      <c r="H29" s="124"/>
      <c r="I29" s="57">
        <f>F29+1</f>
        <v>2013</v>
      </c>
      <c r="J29" s="123"/>
      <c r="K29" s="124"/>
      <c r="L29" s="57">
        <f>I29+1</f>
        <v>2014</v>
      </c>
      <c r="M29" s="123"/>
      <c r="N29" s="124"/>
      <c r="O29" s="57">
        <f>L29+1</f>
        <v>2015</v>
      </c>
      <c r="P29" s="123"/>
      <c r="Q29" s="124"/>
      <c r="R29" s="57">
        <f>O29+1</f>
        <v>2016</v>
      </c>
      <c r="S29" s="123"/>
      <c r="T29" s="124"/>
      <c r="U29" s="57">
        <f>R29+1</f>
        <v>2017</v>
      </c>
      <c r="V29" s="123"/>
      <c r="W29" s="124"/>
      <c r="X29" s="57">
        <f>U29+1</f>
        <v>2018</v>
      </c>
      <c r="Y29" s="123"/>
    </row>
    <row r="30" spans="1:25" s="61" customFormat="1" x14ac:dyDescent="0.2">
      <c r="A30" s="57" t="s">
        <v>57</v>
      </c>
      <c r="B30" s="129"/>
      <c r="C30" s="59"/>
      <c r="D30" s="125"/>
      <c r="E30" s="126"/>
      <c r="F30" s="59"/>
      <c r="G30" s="125"/>
      <c r="H30" s="126"/>
      <c r="I30" s="59"/>
      <c r="J30" s="125"/>
      <c r="K30" s="126"/>
      <c r="L30" s="59"/>
      <c r="M30" s="125"/>
      <c r="N30" s="126"/>
      <c r="O30" s="59"/>
      <c r="P30" s="125"/>
      <c r="Q30" s="126"/>
      <c r="R30" s="59"/>
      <c r="S30" s="125"/>
      <c r="T30" s="126"/>
      <c r="U30" s="59"/>
      <c r="V30" s="125"/>
      <c r="W30" s="126"/>
      <c r="X30" s="60"/>
      <c r="Y30" s="125"/>
    </row>
    <row r="31" spans="1:25" s="61" customFormat="1" x14ac:dyDescent="0.2">
      <c r="A31" s="57" t="s">
        <v>58</v>
      </c>
      <c r="B31" s="129"/>
      <c r="C31" s="62"/>
      <c r="D31" s="127"/>
      <c r="E31" s="128"/>
      <c r="F31" s="62"/>
      <c r="G31" s="127"/>
      <c r="H31" s="128"/>
      <c r="I31" s="62"/>
      <c r="J31" s="127"/>
      <c r="K31" s="128"/>
      <c r="L31" s="62"/>
      <c r="M31" s="127"/>
      <c r="N31" s="128"/>
      <c r="O31" s="62"/>
      <c r="P31" s="127"/>
      <c r="Q31" s="128"/>
      <c r="R31" s="62"/>
      <c r="S31" s="127"/>
      <c r="T31" s="128"/>
      <c r="U31" s="62"/>
      <c r="V31" s="127"/>
      <c r="W31" s="128"/>
      <c r="X31" s="62"/>
      <c r="Y31" s="127"/>
    </row>
    <row r="32" spans="1:25" s="61" customFormat="1" x14ac:dyDescent="0.2">
      <c r="A32" s="58"/>
    </row>
    <row r="33" spans="1:25" s="27" customFormat="1" x14ac:dyDescent="0.2">
      <c r="C33" s="76"/>
      <c r="F33" s="76"/>
      <c r="I33" s="76"/>
      <c r="L33" s="76"/>
      <c r="O33" s="76"/>
      <c r="R33" s="76"/>
      <c r="U33" s="76"/>
      <c r="X33" s="76"/>
    </row>
    <row r="34" spans="1:25" ht="15" x14ac:dyDescent="0.25">
      <c r="A34" s="121" t="s">
        <v>59</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row>
    <row r="35" spans="1:25" ht="35.25" customHeight="1" x14ac:dyDescent="0.2">
      <c r="A35" s="122" t="s">
        <v>60</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row>
    <row r="36" spans="1:25" x14ac:dyDescent="0.2">
      <c r="A36" s="136" t="s">
        <v>61</v>
      </c>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row>
    <row r="37" spans="1:25" x14ac:dyDescent="0.2">
      <c r="A37" s="63"/>
      <c r="B37" s="63"/>
      <c r="C37" s="63"/>
      <c r="D37" s="63"/>
      <c r="E37" s="63"/>
      <c r="F37" s="63"/>
      <c r="G37" s="63"/>
      <c r="H37" s="63"/>
      <c r="I37" s="63"/>
      <c r="J37" s="63"/>
      <c r="K37" s="63"/>
      <c r="L37" s="63"/>
      <c r="M37" s="63"/>
      <c r="N37" s="63"/>
      <c r="O37" s="63"/>
      <c r="P37" s="63"/>
      <c r="Q37" s="63"/>
      <c r="R37" s="63"/>
      <c r="S37" s="63"/>
      <c r="T37" s="63"/>
      <c r="U37" s="63"/>
      <c r="V37" s="63"/>
      <c r="W37" s="63"/>
      <c r="X37" s="63"/>
      <c r="Y37" s="63"/>
    </row>
    <row r="38" spans="1:25" ht="14.25" customHeight="1" x14ac:dyDescent="0.2">
      <c r="A38" s="136" t="s">
        <v>62</v>
      </c>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row>
    <row r="39" spans="1:25" x14ac:dyDescent="0.2">
      <c r="A39" s="63"/>
      <c r="B39" s="63"/>
      <c r="C39" s="63"/>
      <c r="D39" s="63"/>
      <c r="E39" s="63"/>
      <c r="F39" s="63"/>
      <c r="G39" s="63"/>
      <c r="H39" s="63"/>
      <c r="I39" s="63"/>
      <c r="J39" s="63"/>
      <c r="K39" s="63"/>
      <c r="L39" s="63"/>
      <c r="M39" s="63"/>
      <c r="N39" s="63"/>
      <c r="O39" s="63"/>
      <c r="P39" s="63"/>
      <c r="Q39" s="63"/>
      <c r="R39" s="63"/>
      <c r="S39" s="63"/>
      <c r="T39" s="63"/>
      <c r="U39" s="63"/>
      <c r="V39" s="63"/>
      <c r="W39" s="63"/>
      <c r="X39" s="63"/>
      <c r="Y39" s="63"/>
    </row>
    <row r="41" spans="1:25" ht="18.75" x14ac:dyDescent="0.3">
      <c r="A41" s="137" t="s">
        <v>63</v>
      </c>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row>
    <row r="42" spans="1:25" ht="15" x14ac:dyDescent="0.25">
      <c r="A42" s="134" t="s">
        <v>64</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row>
    <row r="43" spans="1:25" ht="30" customHeight="1" x14ac:dyDescent="0.2">
      <c r="A43" s="130"/>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row>
    <row r="44" spans="1:25" ht="30" customHeight="1" x14ac:dyDescent="0.2">
      <c r="A44" s="132"/>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row>
    <row r="45" spans="1:25" ht="15" x14ac:dyDescent="0.25">
      <c r="A45" s="134" t="s">
        <v>65</v>
      </c>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row>
    <row r="46" spans="1:25" ht="30" customHeight="1" x14ac:dyDescent="0.2">
      <c r="A46" s="130"/>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row>
    <row r="47" spans="1:25" ht="30" customHeight="1" x14ac:dyDescent="0.2">
      <c r="A47" s="132"/>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row>
    <row r="48" spans="1:25" ht="15" x14ac:dyDescent="0.25">
      <c r="A48" s="134" t="s">
        <v>66</v>
      </c>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row>
    <row r="49" spans="1:25" ht="30" customHeight="1" x14ac:dyDescent="0.2">
      <c r="A49" s="130"/>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row>
    <row r="50" spans="1:25" ht="30" customHeight="1" x14ac:dyDescent="0.2">
      <c r="A50" s="132"/>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row>
  </sheetData>
  <mergeCells count="41">
    <mergeCell ref="A46:Y47"/>
    <mergeCell ref="A48:Y48"/>
    <mergeCell ref="A49:Y50"/>
    <mergeCell ref="A36:Y36"/>
    <mergeCell ref="A38:Y38"/>
    <mergeCell ref="A41:Y41"/>
    <mergeCell ref="A42:Y42"/>
    <mergeCell ref="A43:Y44"/>
    <mergeCell ref="A45:Y45"/>
    <mergeCell ref="A35:Y35"/>
    <mergeCell ref="P29:Q31"/>
    <mergeCell ref="S29:T31"/>
    <mergeCell ref="V29:W31"/>
    <mergeCell ref="Y29:Y31"/>
    <mergeCell ref="E16:F16"/>
    <mergeCell ref="H16:I16"/>
    <mergeCell ref="K16:L16"/>
    <mergeCell ref="N16:O16"/>
    <mergeCell ref="A34:Y34"/>
    <mergeCell ref="A27:Y27"/>
    <mergeCell ref="B29:B31"/>
    <mergeCell ref="D29:E31"/>
    <mergeCell ref="G29:H31"/>
    <mergeCell ref="J29:K31"/>
    <mergeCell ref="M29:N31"/>
    <mergeCell ref="A9:Y9"/>
    <mergeCell ref="A10:Y10"/>
    <mergeCell ref="A13:A16"/>
    <mergeCell ref="B13:Y13"/>
    <mergeCell ref="B14:D14"/>
    <mergeCell ref="E14:G14"/>
    <mergeCell ref="H14:J14"/>
    <mergeCell ref="K14:M14"/>
    <mergeCell ref="N14:P14"/>
    <mergeCell ref="Q14:S14"/>
    <mergeCell ref="T14:V14"/>
    <mergeCell ref="W14:Y14"/>
    <mergeCell ref="T16:U16"/>
    <mergeCell ref="W16:X16"/>
    <mergeCell ref="Q16:R16"/>
    <mergeCell ref="B16:C16"/>
  </mergeCells>
  <dataValidations count="1">
    <dataValidation type="list" allowBlank="1" showInputMessage="1" showErrorMessage="1" sqref="A8" xr:uid="{BF7C7AEC-7B83-4F3A-A83E-B84BB7271E9A}">
      <formula1>"Yes,No"</formula1>
    </dataValidation>
  </dataValidations>
  <pageMargins left="0.7" right="0.7" top="0.75" bottom="0.75" header="0.3" footer="0.3"/>
  <pageSetup scale="37"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7B8C15D0BE76408B82A0742E168167" ma:contentTypeVersion="40" ma:contentTypeDescription="Create a new document." ma:contentTypeScope="" ma:versionID="fbf636a83ed33d1a8511b3ae1346ce36">
  <xsd:schema xmlns:xsd="http://www.w3.org/2001/XMLSchema" xmlns:xs="http://www.w3.org/2001/XMLSchema" xmlns:p="http://schemas.microsoft.com/office/2006/metadata/properties" xmlns:ns2="58d57b1b-a19e-4a29-a760-feed0c630544" targetNamespace="http://schemas.microsoft.com/office/2006/metadata/properties" ma:root="true" ma:fieldsID="cecec819ba6e4cd2c03a19d1e32a474f" ns2:_="">
    <xsd:import namespace="58d57b1b-a19e-4a29-a760-feed0c630544"/>
    <xsd:element name="properties">
      <xsd:complexType>
        <xsd:sequence>
          <xsd:element name="documentManagement">
            <xsd:complexType>
              <xsd:all>
                <xsd:element ref="ns2:IRR_x0020_Label" minOccurs="0"/>
                <xsd:element ref="ns2:Status" minOccurs="0"/>
                <xsd:element ref="ns2:Strategic_x003f_" minOccurs="0"/>
                <xsd:element ref="ns2:Witness_x0028_es_x0029_" minOccurs="0"/>
                <xsd:element ref="ns2:FinanceInputs_x002f_Validation" minOccurs="0"/>
                <xsd:element ref="ns2:Confidential" minOccurs="0"/>
                <xsd:element ref="ns2:TorysCounsel" minOccurs="0"/>
                <xsd:element ref="ns2:AnchorIRR" minOccurs="0"/>
                <xsd:element ref="ns2:CrossReference" minOccurs="0"/>
                <xsd:element ref="ns2:HasExcelAttachment" minOccurs="0"/>
                <xsd:element ref="ns2:RegContact" minOccurs="0"/>
                <xsd:element ref="ns2:Round2Topic" minOccurs="0"/>
                <xsd:element ref="ns2:Issue_x002f_Theme" minOccurs="0"/>
                <xsd:element ref="ns2:SME_x0028_s_x0029_" minOccurs="0"/>
                <xsd:element ref="ns2:Intervenor" minOccurs="0"/>
                <xsd:element ref="ns2:S_x002e_SheehyStatus" minOccurs="0"/>
                <xsd:element ref="ns2:UsmanStatus" minOccurs="0"/>
                <xsd:element ref="ns2:SaadStatus" minOccurs="0"/>
                <xsd:element ref="ns2:SamStatus" minOccurs="0"/>
                <xsd:element ref="ns2:MunishStatus" minOccurs="0"/>
                <xsd:element ref="ns2:LincolnStatus" minOccurs="0"/>
                <xsd:element ref="ns2:KristonStatus" minOccurs="0"/>
                <xsd:element ref="ns2:BradStatus" minOccurs="0"/>
                <xsd:element ref="ns2:S_x002e_VetsisStatus" minOccurs="0"/>
                <xsd:element ref="ns2:CynthiaStatus" minOccurs="0"/>
                <xsd:element ref="ns2:ZubairStatus" minOccurs="0"/>
                <xsd:element ref="ns2:ExhibitRef" minOccurs="0"/>
                <xsd:element ref="ns2:Ex_x002e_" minOccurs="0"/>
                <xsd:element ref="ns2:BBA_DRP" minOccurs="0"/>
                <xsd:element ref="ns2:ErinIntervention" minOccurs="0"/>
                <xsd:element ref="ns2:Attachment" minOccurs="0"/>
                <xsd:element ref="ns2:GlenWinn" minOccurs="0"/>
                <xsd:element ref="ns2:StatusNotes" minOccurs="0"/>
                <xsd:element ref="ns2:GeneralNotes" minOccurs="0"/>
                <xsd:element ref="ns2:BBA_Comments" minOccurs="0"/>
                <xsd:element ref="ns2:IRR" minOccurs="0"/>
                <xsd:element ref="ns2:ABlairStatus"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57b1b-a19e-4a29-a760-feed0c630544" elementFormDefault="qualified">
    <xsd:import namespace="http://schemas.microsoft.com/office/2006/documentManagement/types"/>
    <xsd:import namespace="http://schemas.microsoft.com/office/infopath/2007/PartnerControls"/>
    <xsd:element name="IRR_x0020_Label" ma:index="8" nillable="true" ma:displayName="IRR Label" ma:description="Exhibit-Intervenor-#" ma:internalName="IRR_x0020_Label">
      <xsd:simpleType>
        <xsd:restriction base="dms:Text">
          <xsd:maxLength value="255"/>
        </xsd:restriction>
      </xsd:simpleType>
    </xsd:element>
    <xsd:element name="Status" ma:index="9" nillable="true" ma:displayName="Main Status (REG ONLY)" ma:default="Drafting stage" ma:description="Stage of production" ma:format="Dropdown" ma:internalName="Status">
      <xsd:simpleType>
        <xsd:restriction base="dms:Choice">
          <xsd:enumeration value="Drafting stage"/>
          <xsd:enumeration value="Draft - ready for Reg review"/>
          <xsd:enumeration value="Witness signed off"/>
          <xsd:enumeration value="Final - To be redacted"/>
          <xsd:enumeration value="Final - Ready for PDF"/>
          <xsd:enumeration value="Torys review required"/>
          <xsd:enumeration value="Torys review complete"/>
          <xsd:enumeration value="ERIN or Στέφανος to review"/>
          <xsd:enumeration value="Reg review complete - ready for sign off"/>
          <xsd:enumeration value="Deferred to Round 2"/>
        </xsd:restriction>
      </xsd:simpleType>
    </xsd:element>
    <xsd:element name="Strategic_x003f_" ma:index="10" nillable="true" ma:displayName="Strategic?" ma:default="0" ma:description="IRRs that require legal review, tie to broader issues, and/or bear risk due to questions asked" ma:format="Dropdown" ma:internalName="Strategic_x003f_">
      <xsd:simpleType>
        <xsd:restriction base="dms:Boolean"/>
      </xsd:simpleType>
    </xsd:element>
    <xsd:element name="Witness_x0028_es_x0029_" ma:index="11" nillable="true" ma:displayName="Witness(es)" ma:description="All Witnesses responsible for approving responses" ma:format="Dropdown" ma:internalName="Witness_x0028_es_x0029_">
      <xsd:complexType>
        <xsd:complexContent>
          <xsd:extension base="dms:MultiChoice">
            <xsd:sequence>
              <xsd:element name="Value" maxOccurs="unbounded" minOccurs="0" nillable="true">
                <xsd:simpleType>
                  <xsd:restriction base="dms:Choice">
                    <xsd:enumeration value="Cynthia"/>
                    <xsd:enumeration value="Zubair"/>
                    <xsd:enumeration value="S. Sheehy"/>
                    <xsd:enumeration value="S. Vetsis"/>
                    <xsd:enumeration value="Sam"/>
                    <xsd:enumeration value="Usman"/>
                    <xsd:enumeration value="Saad"/>
                    <xsd:enumeration value="Munish"/>
                    <xsd:enumeration value="Kriston"/>
                    <xsd:enumeration value="Lincoln"/>
                    <xsd:enumeration value="Brad"/>
                    <xsd:enumeration value="A. Blair"/>
                    <xsd:enumeration value="S. Fenrick (SV)"/>
                    <xsd:enumeration value="Not Yet Assigned"/>
                  </xsd:restriction>
                </xsd:simpleType>
              </xsd:element>
            </xsd:sequence>
          </xsd:extension>
        </xsd:complexContent>
      </xsd:complexType>
    </xsd:element>
    <xsd:element name="FinanceInputs_x002f_Validation" ma:index="12" nillable="true" ma:displayName="Finance Inputs/Validation" ma:default="N/A" ma:description="Response requires data from Finance, or Finance review and validation" ma:format="Dropdown" ma:internalName="FinanceInputs_x002f_Validation">
      <xsd:simpleType>
        <xsd:restriction base="dms:Choice">
          <xsd:enumeration value="Finance review or inputs outstanding"/>
          <xsd:enumeration value="Ready for Finance review"/>
          <xsd:enumeration value="Finance review/input complete"/>
          <xsd:enumeration value="N/A"/>
        </xsd:restriction>
      </xsd:simpleType>
    </xsd:element>
    <xsd:element name="Confidential" ma:index="13" nillable="true" ma:displayName="Confidential" ma:default="N/A" ma:description="Stage of confidentiality for those requiring that treatment" ma:format="Dropdown" ma:internalName="Confidential">
      <xsd:simpleType>
        <xsd:restriction base="dms:Choice">
          <xsd:enumeration value="Possibly Confidential - Internal review required"/>
          <xsd:enumeration value="Confidential - Redactions needed"/>
          <xsd:enumeration value="Confidential - Proposed redactions ready"/>
          <xsd:enumeration value="Confidential - Torys review required"/>
          <xsd:enumeration value="Confidential - Elexicon input required"/>
          <xsd:enumeration value="Confidential - Ready - Marked-up version"/>
          <xsd:enumeration value="Confidential - Ready - Public version"/>
          <xsd:enumeration value="N/A"/>
          <xsd:enumeration value="Reviewed - Confirmed not confidential"/>
        </xsd:restriction>
      </xsd:simpleType>
    </xsd:element>
    <xsd:element name="TorysCounsel" ma:index="14" nillable="true" ma:displayName="Torys' Counsel" ma:default="N/A" ma:description="Name of lawyer" ma:format="Dropdown" ma:internalName="TorysCounsel">
      <xsd:complexType>
        <xsd:complexContent>
          <xsd:extension base="dms:MultiChoice">
            <xsd:sequence>
              <xsd:element name="Value" maxOccurs="unbounded" minOccurs="0" nillable="true">
                <xsd:simpleType>
                  <xsd:restriction base="dms:Choice">
                    <xsd:enumeration value="Daliana"/>
                    <xsd:enumeration value="Daniel"/>
                    <xsd:enumeration value="Meghan"/>
                    <xsd:enumeration value="Arlen"/>
                    <xsd:enumeration value="Jonathan"/>
                    <xsd:enumeration value="N/A"/>
                  </xsd:restriction>
                </xsd:simpleType>
              </xsd:element>
            </xsd:sequence>
          </xsd:extension>
        </xsd:complexContent>
      </xsd:complexType>
    </xsd:element>
    <xsd:element name="AnchorIRR" ma:index="15" nillable="true" ma:displayName="Anchor IRR" ma:default="0" ma:description="Identifies IRRs that address key topics and are cite in other IR responses" ma:format="Dropdown" ma:internalName="AnchorIRR">
      <xsd:simpleType>
        <xsd:restriction base="dms:Boolean"/>
      </xsd:simpleType>
    </xsd:element>
    <xsd:element name="CrossReference" ma:index="16" nillable="true" ma:displayName="Cross Reference" ma:description="Captures duplicative or related IRRs to Anchor responses" ma:format="Dropdown" ma:internalName="CrossReference">
      <xsd:simpleType>
        <xsd:restriction base="dms:Note">
          <xsd:maxLength value="255"/>
        </xsd:restriction>
      </xsd:simpleType>
    </xsd:element>
    <xsd:element name="HasExcelAttachment" ma:index="17" nillable="true" ma:displayName="Has Excel Attachment" ma:default="0" ma:description="Identifies IRRs that have Excel attachments that need to be reviewed by the Witness" ma:format="Dropdown" ma:internalName="HasExcelAttachment">
      <xsd:simpleType>
        <xsd:restriction base="dms:Boolean"/>
      </xsd:simpleType>
    </xsd:element>
    <xsd:element name="RegContact" ma:index="18" nillable="true" ma:displayName="Reg Contact" ma:description="Regulatory team member responsible for project management / review" ma:format="Dropdown" ma:internalName="RegContact">
      <xsd:complexType>
        <xsd:complexContent>
          <xsd:extension base="dms:MultiChoice">
            <xsd:sequence>
              <xsd:element name="Value" maxOccurs="unbounded" minOccurs="0" nillable="true">
                <xsd:simpleType>
                  <xsd:restriction base="dms:Choice">
                    <xsd:enumeration value="Carlisle"/>
                    <xsd:enumeration value="Jeff"/>
                    <xsd:enumeration value="Susan"/>
                    <xsd:enumeration value="Erin"/>
                    <xsd:enumeration value="Not Yet Assigned"/>
                  </xsd:restriction>
                </xsd:simpleType>
              </xsd:element>
            </xsd:sequence>
          </xsd:extension>
        </xsd:complexContent>
      </xsd:complexType>
    </xsd:element>
    <xsd:element name="Round2Topic" ma:index="19" nillable="true" ma:displayName="Round 2 Topic" ma:default="0" ma:description="IRRs that relate to evidence update items and should be deferred to the second round. " ma:format="Dropdown" ma:internalName="Round2Topic">
      <xsd:simpleType>
        <xsd:restriction base="dms:Boolean"/>
      </xsd:simpleType>
    </xsd:element>
    <xsd:element name="Issue_x002f_Theme" ma:index="20" nillable="true" ma:displayName="Issue/Theme" ma:description="Tag issue/theme to ensure alignment across multiple IRRs" ma:format="Dropdown" ma:internalName="Issue_x002f_Theme">
      <xsd:complexType>
        <xsd:complexContent>
          <xsd:extension base="dms:MultiChoiceFillIn">
            <xsd:sequence>
              <xsd:element name="Value" maxOccurs="unbounded" minOccurs="0" nillable="true">
                <xsd:simpleType>
                  <xsd:union memberTypes="dms:Text">
                    <xsd:simpleType>
                      <xsd:restriction base="dms:Choice">
                        <xsd:enumeration value="Synergies"/>
                        <xsd:enumeration value="Merger"/>
                        <xsd:enumeration value="Productivity and Efficiency"/>
                        <xsd:enumeration value="Modernization and/or Dx NEXT"/>
                        <xsd:enumeration value="Rate Framework and Clearspring"/>
                        <xsd:enumeration value="Stretch Factor"/>
                        <xsd:enumeration value="Inflation"/>
                        <xsd:enumeration value="Benchmarking"/>
                        <xsd:enumeration value="Investment Planning"/>
                        <xsd:enumeration value="Customer Growth"/>
                        <xsd:enumeration value="Stations Investments"/>
                        <xsd:enumeration value="Reactive Captial"/>
                        <xsd:enumeration value="Customer Engagement"/>
                        <xsd:enumeration value="Reliability"/>
                        <xsd:enumeration value="eDSM"/>
                        <xsd:enumeration value="Capacity and Load Forecast"/>
                        <xsd:enumeration value="Asset Condition and ACA"/>
                        <xsd:enumeration value="Execution and Contractors"/>
                        <xsd:enumeration value="NWS and DERs"/>
                        <xsd:enumeration value="DVAs"/>
                        <xsd:enumeration value="New DVAs"/>
                        <xsd:enumeration value="Workforce and Compensation"/>
                        <xsd:enumeration value="Shared Services"/>
                        <xsd:enumeration value="Letters of Comment"/>
                        <xsd:enumeration value="RRWF"/>
                        <xsd:enumeration value="Chapter 2 Appendices"/>
                        <xsd:enumeration value="Application Costs"/>
                        <xsd:enumeration value="Historical ISA"/>
                      </xsd:restriction>
                    </xsd:simpleType>
                  </xsd:union>
                </xsd:simpleType>
              </xsd:element>
            </xsd:sequence>
          </xsd:extension>
        </xsd:complexContent>
      </xsd:complexType>
    </xsd:element>
    <xsd:element name="SME_x0028_s_x0029_" ma:index="21" nillable="true" ma:displayName="SME(s)" ma:description="Magda Sulzycki" ma:format="Dropdown" ma:internalName="SME_x0028_s_x0029_">
      <xsd:simpleType>
        <xsd:restriction base="dms:Text">
          <xsd:maxLength value="255"/>
        </xsd:restriction>
      </xsd:simpleType>
    </xsd:element>
    <xsd:element name="Intervenor" ma:index="22" nillable="true" ma:displayName="Intervenor" ma:description="Acronym identifying Intervenor" ma:format="Dropdown" ma:internalName="Intervenor">
      <xsd:simpleType>
        <xsd:restriction base="dms:Choice">
          <xsd:enumeration value="OEB Staff"/>
          <xsd:enumeration value="BOMA"/>
          <xsd:enumeration value="CCMBC"/>
          <xsd:enumeration value="CCC"/>
          <xsd:enumeration value="DRC"/>
          <xsd:enumeration value="Energy Probe"/>
          <xsd:enumeration value="Pollution Probe"/>
          <xsd:enumeration value="PWU"/>
          <xsd:enumeration value="QMA"/>
          <xsd:enumeration value="SEC"/>
          <xsd:enumeration value="VECC"/>
          <xsd:enumeration value="N/A"/>
        </xsd:restriction>
      </xsd:simpleType>
    </xsd:element>
    <xsd:element name="S_x002e_SheehyStatus" ma:index="23" nillable="true" ma:displayName="S. Sheehy Status" ma:default="N/A" ma:format="Dropdown" ma:internalName="S_x002e_Sheehy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UsmanStatus" ma:index="24" nillable="true" ma:displayName="Usman Status" ma:default="N/A" ma:format="Dropdown" ma:internalName="Usma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aadStatus" ma:index="25" nillable="true" ma:displayName="Saad Status" ma:default="N/A" ma:format="Dropdown" ma:internalName="Saad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amStatus" ma:index="26" nillable="true" ma:displayName="Sam Status" ma:default="N/A" ma:format="Dropdown" ma:internalName="Sam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MunishStatus" ma:index="27" nillable="true" ma:displayName="Munish Status" ma:default="N/A" ma:format="Dropdown" ma:internalName="Munish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LincolnStatus" ma:index="28" nillable="true" ma:displayName="Lincoln Status" ma:default="N/A" ma:format="Dropdown" ma:internalName="Lincol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KristonStatus" ma:index="29" nillable="true" ma:displayName="Kriston Status" ma:default="N/A" ma:format="Dropdown" ma:internalName="Kristo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BradStatus" ma:index="30" nillable="true" ma:displayName="Brad Status" ma:default="N/A" ma:format="Dropdown" ma:internalName="Brad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_x002e_VetsisStatus" ma:index="31" nillable="true" ma:displayName="Στέφανος" ma:default="N/A" ma:format="Dropdown" ma:internalName="S_x002e_Vetsis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CynthiaStatus" ma:index="32" nillable="true" ma:displayName="Cynthia Status" ma:default="N/A" ma:format="Dropdown" ma:internalName="Cynthia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ady for sign-off"/>
          <xsd:enumeration value="Witness signed off"/>
          <xsd:enumeration value="N/A"/>
        </xsd:restriction>
      </xsd:simpleType>
    </xsd:element>
    <xsd:element name="ZubairStatus" ma:index="33" nillable="true" ma:displayName="Zubair Status" ma:default="N/A" ma:format="Dropdown" ma:internalName="Zubair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ExhibitRef" ma:index="34" nillable="true" ma:displayName="Exhibit Ref" ma:format="Dropdown" ma:internalName="ExhibitRef">
      <xsd:simpleType>
        <xsd:restriction base="dms:Text">
          <xsd:maxLength value="255"/>
        </xsd:restriction>
      </xsd:simpleType>
    </xsd:element>
    <xsd:element name="Ex_x002e_" ma:index="35" nillable="true" ma:displayName="Ex." ma:default="Ex 1" ma:format="RadioButtons" ma:internalName="Ex_x002e_">
      <xsd:simpleType>
        <xsd:restriction base="dms:Choice">
          <xsd:enumeration value="Ex 1"/>
          <xsd:enumeration value="Ex 2"/>
          <xsd:enumeration value="Ex 3"/>
          <xsd:enumeration value="Ex 4"/>
          <xsd:enumeration value="Ex 5"/>
          <xsd:enumeration value="Ex 6"/>
          <xsd:enumeration value="Ex 7"/>
          <xsd:enumeration value="Ex 8"/>
          <xsd:enumeration value="Ex 9"/>
          <xsd:enumeration value="Ex 10"/>
        </xsd:restriction>
      </xsd:simpleType>
    </xsd:element>
    <xsd:element name="BBA_DRP" ma:index="36" nillable="true" ma:displayName="BBA_DRP" ma:format="Dropdown" ma:list="UserInfo" ma:SharePointGroup="0" ma:internalName="BBA_DRP">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nIntervention" ma:index="37" nillable="true" ma:displayName="Erin Intervention" ma:default="0" ma:format="Dropdown" ma:internalName="ErinIntervention">
      <xsd:simpleType>
        <xsd:restriction base="dms:Boolean"/>
      </xsd:simpleType>
    </xsd:element>
    <xsd:element name="Attachment" ma:index="38" nillable="true" ma:displayName="Attachment" ma:default="0" ma:format="Dropdown" ma:internalName="Attachment">
      <xsd:simpleType>
        <xsd:restriction base="dms:Boolean"/>
      </xsd:simpleType>
    </xsd:element>
    <xsd:element name="GlenWinn" ma:index="39" nillable="true" ma:displayName="Glen Winn" ma:format="Dropdown" ma:list="UserInfo" ma:SharePointGroup="0" ma:internalName="GlenWin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Notes" ma:index="40" nillable="true" ma:displayName="Status Notes" ma:format="Dropdown" ma:internalName="StatusNotes">
      <xsd:simpleType>
        <xsd:restriction base="dms:Note">
          <xsd:maxLength value="255"/>
        </xsd:restriction>
      </xsd:simpleType>
    </xsd:element>
    <xsd:element name="GeneralNotes" ma:index="41" nillable="true" ma:displayName="General Notes" ma:description="General notes to aid in completion of IRs" ma:format="Dropdown" ma:internalName="GeneralNotes">
      <xsd:simpleType>
        <xsd:restriction base="dms:Note">
          <xsd:maxLength value="255"/>
        </xsd:restriction>
      </xsd:simpleType>
    </xsd:element>
    <xsd:element name="BBA_Comments" ma:index="42" nillable="true" ma:displayName="BBA_Comments" ma:format="Dropdown" ma:internalName="BBA_Comments">
      <xsd:simpleType>
        <xsd:restriction base="dms:Note">
          <xsd:maxLength value="255"/>
        </xsd:restriction>
      </xsd:simpleType>
    </xsd:element>
    <xsd:element name="IRR" ma:index="43" nillable="true" ma:displayName="Item (not IRR)" ma:default="0" ma:format="Dropdown" ma:internalName="IRR">
      <xsd:simpleType>
        <xsd:restriction base="dms:Boolean"/>
      </xsd:simpleType>
    </xsd:element>
    <xsd:element name="ABlairStatus" ma:index="44" nillable="true" ma:displayName="A Blair Status" ma:default="N/A" ma:format="Dropdown" ma:internalName="ABlairStatus">
      <xsd:simpleType>
        <xsd:restriction base="dms:Choice">
          <xsd:enumeration value="Draft - with DRP"/>
          <xsd:enumeration value="Draft - Ready for Review"/>
          <xsd:enumeration value="DRP/SME input required"/>
          <xsd:enumeration value="Revised draft - with DRP"/>
          <xsd:enumeration value="Revised draft ready for review"/>
          <xsd:enumeration value="Reg done ready for Witness Sign-off"/>
          <xsd:enumeration value="Witness sign-off"/>
          <xsd:enumeration value="AB done - ready for SK"/>
          <xsd:enumeration value="N/A"/>
        </xsd:restriction>
      </xsd:simple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MediaServiceSearchProperties" ma:index="4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_x002e_VetsisStatus xmlns="58d57b1b-a19e-4a29-a760-feed0c630544">N/A</S_x002e_VetsisStatus>
    <Status xmlns="58d57b1b-a19e-4a29-a760-feed0c630544">Reg review complete - ready for sign off</Status>
    <MunishStatus xmlns="58d57b1b-a19e-4a29-a760-feed0c630544">N/A</MunishStatus>
    <KristonStatus xmlns="58d57b1b-a19e-4a29-a760-feed0c630544">N/A</KristonStatus>
    <ABlairStatus xmlns="58d57b1b-a19e-4a29-a760-feed0c630544">N/A</ABlairStatus>
    <FinanceInputs_x002f_Validation xmlns="58d57b1b-a19e-4a29-a760-feed0c630544">N/A</FinanceInputs_x002f_Validation>
    <BradStatus xmlns="58d57b1b-a19e-4a29-a760-feed0c630544">N/A</BradStatus>
    <Issue_x002f_Theme xmlns="58d57b1b-a19e-4a29-a760-feed0c630544" xsi:nil="true"/>
    <Ex_x002e_ xmlns="58d57b1b-a19e-4a29-a760-feed0c630544">Ex 1</Ex_x002e_>
    <Round2Topic xmlns="58d57b1b-a19e-4a29-a760-feed0c630544">false</Round2Topic>
    <SME_x0028_s_x0029_ xmlns="58d57b1b-a19e-4a29-a760-feed0c630544">Bren</SME_x0028_s_x0029_>
    <IRR_x0020_Label xmlns="58d57b1b-a19e-4a29-a760-feed0c630544" xsi:nil="true"/>
    <Intervenor xmlns="58d57b1b-a19e-4a29-a760-feed0c630544">OEB Staff</Intervenor>
    <SamStatus xmlns="58d57b1b-a19e-4a29-a760-feed0c630544">N/A</SamStatus>
    <ErinIntervention xmlns="58d57b1b-a19e-4a29-a760-feed0c630544">false</ErinIntervention>
    <GeneralNotes xmlns="58d57b1b-a19e-4a29-a760-feed0c630544" xsi:nil="true"/>
    <AnchorIRR xmlns="58d57b1b-a19e-4a29-a760-feed0c630544">false</AnchorIRR>
    <StatusNotes xmlns="58d57b1b-a19e-4a29-a760-feed0c630544" xsi:nil="true"/>
    <S_x002e_SheehyStatus xmlns="58d57b1b-a19e-4a29-a760-feed0c630544">N/A</S_x002e_SheehyStatus>
    <CynthiaStatus xmlns="58d57b1b-a19e-4a29-a760-feed0c630544">N/A</CynthiaStatus>
    <IRR xmlns="58d57b1b-a19e-4a29-a760-feed0c630544">false</IRR>
    <Confidential xmlns="58d57b1b-a19e-4a29-a760-feed0c630544">N/A</Confidential>
    <RegContact xmlns="58d57b1b-a19e-4a29-a760-feed0c630544">
      <Value>Carlisle</Value>
    </RegContact>
    <SaadStatus xmlns="58d57b1b-a19e-4a29-a760-feed0c630544">N/A</SaadStatus>
    <Witness_x0028_es_x0029_ xmlns="58d57b1b-a19e-4a29-a760-feed0c630544">
      <Value>Zubair</Value>
    </Witness_x0028_es_x0029_>
    <ZubairStatus xmlns="58d57b1b-a19e-4a29-a760-feed0c630544">Witness signed off</ZubairStatus>
    <LincolnStatus xmlns="58d57b1b-a19e-4a29-a760-feed0c630544">N/A</LincolnStatus>
    <TorysCounsel xmlns="58d57b1b-a19e-4a29-a760-feed0c630544">
      <Value>N/A</Value>
    </TorysCounsel>
    <CrossReference xmlns="58d57b1b-a19e-4a29-a760-feed0c630544" xsi:nil="true"/>
    <UsmanStatus xmlns="58d57b1b-a19e-4a29-a760-feed0c630544">N/A</UsmanStatus>
    <Attachment xmlns="58d57b1b-a19e-4a29-a760-feed0c630544">false</Attachment>
    <ExhibitRef xmlns="58d57b1b-a19e-4a29-a760-feed0c630544" xsi:nil="true"/>
    <Strategic_x003f_ xmlns="58d57b1b-a19e-4a29-a760-feed0c630544">false</Strategic_x003f_>
    <HasExcelAttachment xmlns="58d57b1b-a19e-4a29-a760-feed0c630544">false</HasExcelAttachment>
    <BBA_DRP xmlns="58d57b1b-a19e-4a29-a760-feed0c630544">
      <UserInfo>
        <DisplayName/>
        <AccountId xsi:nil="true"/>
        <AccountType/>
      </UserInfo>
    </BBA_DRP>
    <GlenWinn xmlns="58d57b1b-a19e-4a29-a760-feed0c630544">
      <UserInfo>
        <DisplayName/>
        <AccountId xsi:nil="true"/>
        <AccountType/>
      </UserInfo>
    </GlenWinn>
    <BBA_Comments xmlns="58d57b1b-a19e-4a29-a760-feed0c63054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DB1964-3305-4B7F-A26A-B0FDE11F2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57b1b-a19e-4a29-a760-feed0c630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BA8D4D-BAD8-4976-97EA-807CD80A8E86}">
  <ds:schemaRefs>
    <ds:schemaRef ds:uri="http://purl.org/dc/elements/1.1/"/>
    <ds:schemaRef ds:uri="http://schemas.microsoft.com/office/2006/metadata/properties"/>
    <ds:schemaRef ds:uri="http://schemas.openxmlformats.org/package/2006/metadata/core-properties"/>
    <ds:schemaRef ds:uri="http://purl.org/dc/dcmitype/"/>
    <ds:schemaRef ds:uri="58d57b1b-a19e-4a29-a760-feed0c630544"/>
    <ds:schemaRef ds:uri="http://purl.org/dc/terms/"/>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501371B0-62E5-4F56-BA8B-7404F15E4E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App.2-AA_Veridian</vt:lpstr>
      <vt:lpstr>App.2-AB_Veridian</vt:lpstr>
      <vt:lpstr>App.2-AA_Whitby</vt:lpstr>
      <vt:lpstr>App.2-AB_Whitby</vt:lpstr>
      <vt:lpstr>'App.2-AA_Veridian'!Print_Area</vt:lpstr>
      <vt:lpstr>'App.2-AA_Whitby'!Print_Area</vt:lpstr>
      <vt:lpstr>'App.2-AB_Veridian'!Print_Area</vt:lpstr>
      <vt:lpstr>'App.2-AB_Whitby'!Print_Area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 Bozzer</dc:creator>
  <cp:lastModifiedBy>Susan Kim</cp:lastModifiedBy>
  <dcterms:created xsi:type="dcterms:W3CDTF">2026-05-20T15:41:01Z</dcterms:created>
  <dcterms:modified xsi:type="dcterms:W3CDTF">2026-05-27T13:59:05Z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0x010100447B8C15D0BE76408B82A0742E168167</vt:lpwstr>
  </property>
</Properties>
</file>