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OEB APPLICATION\EB-2025-0297 COS\Interrogatories - FINAL\Excels for Sharepoint\"/>
    </mc:Choice>
  </mc:AlternateContent>
  <xr:revisionPtr revIDLastSave="0" documentId="13_ncr:1_{C0E42035-9AE8-492B-8273-BA042B4C9D53}" xr6:coauthVersionLast="47" xr6:coauthVersionMax="47" xr10:uidLastSave="{00000000-0000-0000-0000-000000000000}"/>
  <bookViews>
    <workbookView xWindow="-110" yWindow="-110" windowWidth="19420" windowHeight="11500" xr2:uid="{0B683AD6-B252-004C-9540-E53505FC8AB9}"/>
  </bookViews>
  <sheets>
    <sheet name="Table 1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" i="1" l="1"/>
  <c r="AB14" i="1"/>
  <c r="AB12" i="1"/>
  <c r="AB11" i="1"/>
  <c r="AB10" i="1"/>
  <c r="AB9" i="1"/>
  <c r="Q16" i="1"/>
  <c r="R16" i="1" l="1"/>
  <c r="P16" i="1"/>
  <c r="O16" i="1"/>
  <c r="N16" i="1"/>
  <c r="M16" i="1"/>
  <c r="K16" i="1"/>
  <c r="T16" i="1" l="1"/>
  <c r="S16" i="1"/>
  <c r="AB16" i="1"/>
  <c r="L15" i="1" l="1"/>
  <c r="L14" i="1"/>
  <c r="L13" i="1"/>
  <c r="L12" i="1"/>
  <c r="L11" i="1"/>
  <c r="L10" i="1"/>
  <c r="L9" i="1"/>
  <c r="J16" i="1"/>
  <c r="U16" i="1"/>
  <c r="L16" i="1" l="1"/>
  <c r="L17" i="1"/>
  <c r="A10" i="1" l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<sst xmlns="http://schemas.openxmlformats.org/spreadsheetml/2006/main" count="134" uniqueCount="69">
  <si>
    <t>Ref: D2-1-3 Table 1b</t>
  </si>
  <si>
    <t>Capital Project Listing - OPG Nuclear Facilities Projects</t>
  </si>
  <si>
    <t>Projects ≥ $30M Total Project Cost (Allocated)</t>
  </si>
  <si>
    <t>Drivers of Variance</t>
  </si>
  <si>
    <t>ONGOING PROJECTS FROM EB-2020-0290</t>
  </si>
  <si>
    <t>Project #</t>
  </si>
  <si>
    <t>BCS Tab #</t>
  </si>
  <si>
    <t>Category</t>
  </si>
  <si>
    <t>Start Date</t>
  </si>
  <si>
    <t>Final In-Service Date</t>
  </si>
  <si>
    <t>Final In-Service Date from 1st Execution BCS</t>
  </si>
  <si>
    <t>Total Project Cost 0297 ($M)</t>
  </si>
  <si>
    <t>Total Project Cost 0290 ($M)</t>
  </si>
  <si>
    <t>Variance $</t>
  </si>
  <si>
    <t>Variance %</t>
  </si>
  <si>
    <t>First Execution BCS ($M)</t>
  </si>
  <si>
    <t>First Execution BCS 0290 ($M)</t>
  </si>
  <si>
    <t>Total In-Service 0297 ($ M)</t>
  </si>
  <si>
    <t>Total In-Service 0290 ($M)</t>
  </si>
  <si>
    <t>In-Service LTD</t>
  </si>
  <si>
    <t>In-Service 2025</t>
  </si>
  <si>
    <t>In-Service 2026</t>
  </si>
  <si>
    <t>Forecast In-Service IR Term</t>
  </si>
  <si>
    <t>SPI = EV/PV</t>
  </si>
  <si>
    <t>Schedule Variance (SV) = EV-PV (hours)</t>
  </si>
  <si>
    <t>CPI = EV/AC</t>
  </si>
  <si>
    <t>Cost Variance = EV-AC ($M)</t>
  </si>
  <si>
    <t>Planned Hours</t>
  </si>
  <si>
    <t>Earned Hours</t>
  </si>
  <si>
    <t>Variance Total Project Cost to BCS ($M)</t>
  </si>
  <si>
    <t>Variance: Cost Management ($M)</t>
  </si>
  <si>
    <t>Variance: Project Management ($M)</t>
  </si>
  <si>
    <t>Variance: Inspection ($M)</t>
  </si>
  <si>
    <t>Variance: Engineering ($M)</t>
  </si>
  <si>
    <t>Variance: Procurement ($M)</t>
  </si>
  <si>
    <t>Variance: Construction ($M)</t>
  </si>
  <si>
    <t>Variance: Commissioning ($M)</t>
  </si>
  <si>
    <t>Variance: Contingency ($M)</t>
  </si>
  <si>
    <t>Variance: Interest ($M)</t>
  </si>
  <si>
    <t>Variance: Other ($M)</t>
  </si>
  <si>
    <t>If Other, Please Explain</t>
  </si>
  <si>
    <t>COMPLETED/DEFERRED/CANCELLED FROM EB-2020-0290</t>
  </si>
  <si>
    <t>DN</t>
  </si>
  <si>
    <t>DN Shutdown Cooling Heat Exchanger Replacement</t>
  </si>
  <si>
    <t>31710</t>
  </si>
  <si>
    <t xml:space="preserve">Sustaining                                        </t>
  </si>
  <si>
    <t>n/a</t>
  </si>
  <si>
    <t xml:space="preserve">DN Auxiliary Heating System </t>
  </si>
  <si>
    <t>34000</t>
  </si>
  <si>
    <t xml:space="preserve">Regulatory                                        </t>
  </si>
  <si>
    <t>DN Zebra Mussels Mitigation &amp; Improvements</t>
  </si>
  <si>
    <t>38948</t>
  </si>
  <si>
    <r>
      <t>DN RS Primary Heat Transport Pump Motor Replacement</t>
    </r>
    <r>
      <rPr>
        <vertAlign val="superscript"/>
        <sz val="10"/>
        <rFont val="Calibri"/>
        <family val="2"/>
      </rPr>
      <t>4</t>
    </r>
  </si>
  <si>
    <r>
      <t>73566,</t>
    </r>
    <r>
      <rPr>
        <strike/>
        <sz val="10"/>
        <rFont val="Calibri"/>
        <family val="2"/>
      </rPr>
      <t xml:space="preserve"> 80144, 36001</t>
    </r>
  </si>
  <si>
    <t>DN Steam Generator Level Control Valve Replacement</t>
  </si>
  <si>
    <t>80023</t>
  </si>
  <si>
    <t>Cancelled</t>
  </si>
  <si>
    <t>N/A</t>
  </si>
  <si>
    <t>DN Primary Heat Transport Pump Motor Overhaul</t>
  </si>
  <si>
    <t>80144</t>
  </si>
  <si>
    <t>DN Copper Piping Replacement</t>
  </si>
  <si>
    <r>
      <t>83049,</t>
    </r>
    <r>
      <rPr>
        <strike/>
        <sz val="10"/>
        <rFont val="Calibri"/>
        <family val="2"/>
      </rPr>
      <t xml:space="preserve"> 83784, 83819</t>
    </r>
  </si>
  <si>
    <t>Total</t>
  </si>
  <si>
    <t>Filed:  2026-04-22</t>
  </si>
  <si>
    <t>EB-2025-0297</t>
  </si>
  <si>
    <t>Exhibit L</t>
  </si>
  <si>
    <t>Attachment 1</t>
  </si>
  <si>
    <t>S</t>
  </si>
  <si>
    <t>D2-AMPCO-030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</si>
</sst>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13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color theme="1"/>
      <name val="Aptos Narrow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vertAlign val="superscript"/>
      <sz val="10"/>
      <name val="Calibri"/>
      <family val="2"/>
    </font>
    <font>
      <b/>
      <u/>
      <sz val="12"/>
      <color theme="1"/>
      <name val="Calibri"/>
      <family val="2"/>
    </font>
    <font>
      <strike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/>
    </xf>
    <xf numFmtId="0" fontId="7" fillId="0" borderId="4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17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164" fontId="6" fillId="0" borderId="1" xfId="1" applyNumberFormat="1" applyFont="1" applyBorder="1" applyAlignment="1" applyProtection="1">
      <alignment vertical="center"/>
      <protection locked="0"/>
    </xf>
    <xf numFmtId="164" fontId="9" fillId="0" borderId="1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vertical="center"/>
    </xf>
    <xf numFmtId="0" fontId="7" fillId="0" borderId="1" xfId="2" applyFont="1" applyBorder="1" applyAlignment="1">
      <alignment horizontal="right" vertical="center" wrapText="1"/>
    </xf>
    <xf numFmtId="164" fontId="8" fillId="0" borderId="1" xfId="0" applyNumberFormat="1" applyFont="1" applyBorder="1"/>
    <xf numFmtId="0" fontId="0" fillId="0" borderId="1" xfId="0" applyBorder="1"/>
    <xf numFmtId="0" fontId="11" fillId="0" borderId="0" xfId="0" applyFont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3">
    <cellStyle name="Normal" xfId="0" builtinId="0"/>
    <cellStyle name="Normal 2 2" xfId="1" xr:uid="{31A1F70F-6012-3647-913C-E73455D81919}"/>
    <cellStyle name="Normal_Copy of WPC Mar 2004 R1" xfId="2" xr:uid="{FEEBBBEE-9997-2043-A37C-B4D9071F716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6B07-7EEC-9B47-ABD0-74B378D50FD6}">
  <dimension ref="A1:AM27"/>
  <sheetViews>
    <sheetView tabSelected="1" zoomScale="85" zoomScaleNormal="85" workbookViewId="0">
      <selection activeCell="G4" sqref="G4"/>
    </sheetView>
  </sheetViews>
  <sheetFormatPr defaultColWidth="11" defaultRowHeight="16" x14ac:dyDescent="0.4"/>
  <cols>
    <col min="1" max="1" width="4.5" customWidth="1"/>
    <col min="2" max="2" width="9.33203125" customWidth="1"/>
    <col min="3" max="3" width="62.83203125" customWidth="1"/>
    <col min="5" max="5" width="6" customWidth="1"/>
    <col min="12" max="13" width="0" hidden="1" customWidth="1"/>
    <col min="14" max="15" width="11.83203125" style="3" customWidth="1"/>
    <col min="28" max="28" width="11.83203125" style="3" customWidth="1"/>
  </cols>
  <sheetData>
    <row r="1" spans="1:39" x14ac:dyDescent="0.4">
      <c r="A1" s="5"/>
      <c r="B1" s="6"/>
      <c r="C1" s="6"/>
      <c r="G1" s="3" t="s">
        <v>63</v>
      </c>
    </row>
    <row r="2" spans="1:39" x14ac:dyDescent="0.4">
      <c r="A2" s="5"/>
      <c r="B2" s="6"/>
      <c r="C2" s="6"/>
      <c r="G2" s="3" t="s">
        <v>64</v>
      </c>
    </row>
    <row r="3" spans="1:39" x14ac:dyDescent="0.4">
      <c r="A3" s="6" t="s">
        <v>0</v>
      </c>
      <c r="B3" s="5"/>
      <c r="C3" s="6"/>
      <c r="G3" s="3" t="s">
        <v>65</v>
      </c>
    </row>
    <row r="4" spans="1:39" x14ac:dyDescent="0.4">
      <c r="A4" s="6"/>
      <c r="B4" s="5"/>
      <c r="C4" s="6"/>
      <c r="G4" s="3" t="s">
        <v>68</v>
      </c>
    </row>
    <row r="5" spans="1:39" x14ac:dyDescent="0.4">
      <c r="B5" s="1"/>
      <c r="C5" s="5" t="s">
        <v>1</v>
      </c>
      <c r="D5" s="5"/>
      <c r="E5" s="5"/>
      <c r="F5" s="5"/>
      <c r="G5" s="33" t="s">
        <v>66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39" x14ac:dyDescent="0.4">
      <c r="C6" s="29" t="s">
        <v>2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AB6" s="4"/>
      <c r="AC6" s="34" t="s">
        <v>3</v>
      </c>
      <c r="AD6" s="35"/>
      <c r="AE6" s="35"/>
      <c r="AF6" s="35"/>
      <c r="AG6" s="35"/>
      <c r="AH6" s="35"/>
      <c r="AI6" s="35"/>
      <c r="AJ6" s="35"/>
      <c r="AK6" s="35"/>
      <c r="AL6" s="35"/>
      <c r="AM6" s="36"/>
    </row>
    <row r="7" spans="1:39" ht="63" customHeight="1" x14ac:dyDescent="0.4">
      <c r="A7" s="7"/>
      <c r="B7" s="7"/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  <c r="O7" s="8" t="s">
        <v>16</v>
      </c>
      <c r="P7" s="8" t="s">
        <v>17</v>
      </c>
      <c r="Q7" s="8" t="s">
        <v>18</v>
      </c>
      <c r="R7" s="8" t="s">
        <v>19</v>
      </c>
      <c r="S7" s="8" t="s">
        <v>20</v>
      </c>
      <c r="T7" s="9" t="s">
        <v>21</v>
      </c>
      <c r="U7" s="9" t="s">
        <v>22</v>
      </c>
      <c r="V7" s="8" t="s">
        <v>23</v>
      </c>
      <c r="W7" s="8" t="s">
        <v>24</v>
      </c>
      <c r="X7" s="8" t="s">
        <v>25</v>
      </c>
      <c r="Y7" s="8" t="s">
        <v>26</v>
      </c>
      <c r="Z7" s="8" t="s">
        <v>27</v>
      </c>
      <c r="AA7" s="8" t="s">
        <v>28</v>
      </c>
      <c r="AB7" s="8" t="s">
        <v>29</v>
      </c>
      <c r="AC7" s="8" t="s">
        <v>30</v>
      </c>
      <c r="AD7" s="8" t="s">
        <v>31</v>
      </c>
      <c r="AE7" s="8" t="s">
        <v>32</v>
      </c>
      <c r="AF7" s="8" t="s">
        <v>33</v>
      </c>
      <c r="AG7" s="8" t="s">
        <v>34</v>
      </c>
      <c r="AH7" s="8" t="s">
        <v>35</v>
      </c>
      <c r="AI7" s="8" t="s">
        <v>36</v>
      </c>
      <c r="AJ7" s="8" t="s">
        <v>37</v>
      </c>
      <c r="AK7" s="8" t="s">
        <v>38</v>
      </c>
      <c r="AL7" s="8" t="s">
        <v>39</v>
      </c>
      <c r="AM7" s="8" t="s">
        <v>40</v>
      </c>
    </row>
    <row r="8" spans="1:39" x14ac:dyDescent="0.4">
      <c r="A8" s="10"/>
      <c r="B8" s="10"/>
      <c r="C8" s="11" t="s">
        <v>41</v>
      </c>
      <c r="D8" s="12"/>
      <c r="E8" s="12"/>
      <c r="F8" s="13"/>
      <c r="G8" s="13"/>
      <c r="H8" s="13"/>
      <c r="I8" s="13"/>
      <c r="J8" s="14"/>
      <c r="K8" s="14"/>
      <c r="L8" s="14"/>
      <c r="M8" s="14"/>
      <c r="N8" s="14"/>
      <c r="O8" s="14"/>
      <c r="P8" s="14"/>
      <c r="Q8" s="15"/>
      <c r="R8" s="14"/>
      <c r="S8" s="14"/>
      <c r="T8" s="14"/>
      <c r="U8" s="14"/>
      <c r="V8" s="14"/>
      <c r="W8" s="14"/>
      <c r="X8" s="14"/>
      <c r="Y8" s="14"/>
      <c r="Z8" s="14"/>
      <c r="AA8" s="14"/>
      <c r="AB8" s="16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</row>
    <row r="9" spans="1:39" ht="25" customHeight="1" x14ac:dyDescent="0.4">
      <c r="A9" s="17">
        <v>31</v>
      </c>
      <c r="B9" s="17" t="s">
        <v>42</v>
      </c>
      <c r="C9" s="18" t="s">
        <v>43</v>
      </c>
      <c r="D9" s="12" t="s">
        <v>44</v>
      </c>
      <c r="E9" s="12">
        <v>30</v>
      </c>
      <c r="F9" s="12" t="s">
        <v>45</v>
      </c>
      <c r="G9" s="19">
        <v>41214</v>
      </c>
      <c r="H9" s="19">
        <v>44501</v>
      </c>
      <c r="I9" s="19">
        <v>43344</v>
      </c>
      <c r="J9" s="20">
        <v>85.517979999999994</v>
      </c>
      <c r="K9" s="20">
        <v>111.4</v>
      </c>
      <c r="L9" s="21">
        <f t="shared" ref="L9:L15" si="0">J9-K9</f>
        <v>-25.882020000000011</v>
      </c>
      <c r="M9" s="22"/>
      <c r="N9" s="20">
        <v>56.085000000000001</v>
      </c>
      <c r="O9" s="20">
        <v>56.085000000000001</v>
      </c>
      <c r="P9" s="20">
        <v>73.809119999999993</v>
      </c>
      <c r="Q9" s="30">
        <v>74.099999999999994</v>
      </c>
      <c r="R9" s="23">
        <v>73.809121189999999</v>
      </c>
      <c r="S9" s="24">
        <v>0</v>
      </c>
      <c r="T9" s="24">
        <v>0</v>
      </c>
      <c r="U9" s="24">
        <v>0</v>
      </c>
      <c r="V9" s="32" t="s">
        <v>46</v>
      </c>
      <c r="W9" s="32" t="s">
        <v>46</v>
      </c>
      <c r="X9" s="32" t="s">
        <v>46</v>
      </c>
      <c r="Y9" s="32" t="s">
        <v>46</v>
      </c>
      <c r="Z9" s="32" t="s">
        <v>46</v>
      </c>
      <c r="AA9" s="32" t="s">
        <v>46</v>
      </c>
      <c r="AB9" s="20">
        <f>J9-N9</f>
        <v>29.432979999999993</v>
      </c>
      <c r="AC9" s="24">
        <v>1.7206329999999999</v>
      </c>
      <c r="AD9" s="24">
        <v>9.160127000000001</v>
      </c>
      <c r="AE9" s="24">
        <v>0</v>
      </c>
      <c r="AF9" s="24">
        <v>2.3215719999999997</v>
      </c>
      <c r="AG9" s="24">
        <v>1.4270430000000012</v>
      </c>
      <c r="AH9" s="24">
        <v>18.176057</v>
      </c>
      <c r="AI9" s="24">
        <v>1.719E-3</v>
      </c>
      <c r="AJ9" s="24">
        <v>-3.24</v>
      </c>
      <c r="AK9" s="24">
        <v>0</v>
      </c>
      <c r="AL9" s="24">
        <v>-0.14920800000000001</v>
      </c>
      <c r="AM9" s="28"/>
    </row>
    <row r="10" spans="1:39" ht="25" customHeight="1" x14ac:dyDescent="0.4">
      <c r="A10" s="17">
        <f>+A9+1</f>
        <v>32</v>
      </c>
      <c r="B10" s="17" t="s">
        <v>42</v>
      </c>
      <c r="C10" s="18" t="s">
        <v>47</v>
      </c>
      <c r="D10" s="12" t="s">
        <v>48</v>
      </c>
      <c r="E10" s="12">
        <v>31</v>
      </c>
      <c r="F10" s="12" t="s">
        <v>49</v>
      </c>
      <c r="G10" s="19">
        <v>38777</v>
      </c>
      <c r="H10" s="19">
        <v>43252</v>
      </c>
      <c r="I10" s="19">
        <v>42339</v>
      </c>
      <c r="J10" s="20">
        <v>106.35965400000001</v>
      </c>
      <c r="K10" s="20">
        <v>107.149</v>
      </c>
      <c r="L10" s="21">
        <f t="shared" si="0"/>
        <v>-0.78934599999999477</v>
      </c>
      <c r="M10" s="22"/>
      <c r="N10" s="20">
        <v>45.606999999999999</v>
      </c>
      <c r="O10" s="20">
        <v>45.606999999999999</v>
      </c>
      <c r="P10" s="20">
        <v>102.64417</v>
      </c>
      <c r="Q10" s="30">
        <v>102.1</v>
      </c>
      <c r="R10" s="23">
        <v>102.64416682</v>
      </c>
      <c r="S10" s="24">
        <v>0</v>
      </c>
      <c r="T10" s="24">
        <v>0</v>
      </c>
      <c r="U10" s="24">
        <v>0</v>
      </c>
      <c r="V10" s="32" t="s">
        <v>46</v>
      </c>
      <c r="W10" s="32" t="s">
        <v>46</v>
      </c>
      <c r="X10" s="32" t="s">
        <v>46</v>
      </c>
      <c r="Y10" s="32" t="s">
        <v>46</v>
      </c>
      <c r="Z10" s="32" t="s">
        <v>46</v>
      </c>
      <c r="AA10" s="32" t="s">
        <v>46</v>
      </c>
      <c r="AB10" s="20">
        <f>J10-N10</f>
        <v>60.752654000000007</v>
      </c>
      <c r="AC10" s="24">
        <v>7.7434759999999994</v>
      </c>
      <c r="AD10" s="24">
        <v>2.3555239999999995</v>
      </c>
      <c r="AE10" s="24">
        <v>0</v>
      </c>
      <c r="AF10" s="24">
        <v>16.555295000000001</v>
      </c>
      <c r="AG10" s="24">
        <v>7.3585659999999997</v>
      </c>
      <c r="AH10" s="24">
        <v>34.912447</v>
      </c>
      <c r="AI10" s="24">
        <v>1.7035389999999999</v>
      </c>
      <c r="AJ10" s="24">
        <v>-6.6139999999999999</v>
      </c>
      <c r="AK10" s="24">
        <v>-2.8029999999999999</v>
      </c>
      <c r="AL10" s="24">
        <v>-0.41719600000000001</v>
      </c>
      <c r="AM10" s="28"/>
    </row>
    <row r="11" spans="1:39" ht="25" customHeight="1" x14ac:dyDescent="0.4">
      <c r="A11" s="17">
        <f t="shared" ref="A11:A15" si="1">+A10+1</f>
        <v>33</v>
      </c>
      <c r="B11" s="17" t="s">
        <v>42</v>
      </c>
      <c r="C11" s="18" t="s">
        <v>50</v>
      </c>
      <c r="D11" s="12" t="s">
        <v>51</v>
      </c>
      <c r="E11" s="12" t="s">
        <v>67</v>
      </c>
      <c r="F11" s="12" t="s">
        <v>45</v>
      </c>
      <c r="G11" s="19">
        <v>41214</v>
      </c>
      <c r="H11" s="19">
        <v>44531</v>
      </c>
      <c r="I11" s="19">
        <v>42552</v>
      </c>
      <c r="J11" s="20">
        <v>37.139190999999997</v>
      </c>
      <c r="K11" s="20">
        <v>36.634</v>
      </c>
      <c r="L11" s="21">
        <f t="shared" si="0"/>
        <v>0.50519099999999639</v>
      </c>
      <c r="M11" s="22"/>
      <c r="N11" s="20">
        <v>21.481000000000002</v>
      </c>
      <c r="O11" s="20">
        <v>21.481000000000002</v>
      </c>
      <c r="P11" s="20">
        <v>37.139189999999999</v>
      </c>
      <c r="Q11" s="30">
        <v>36.5</v>
      </c>
      <c r="R11" s="25">
        <v>37.139191930000003</v>
      </c>
      <c r="S11" s="24">
        <v>0</v>
      </c>
      <c r="T11" s="24">
        <v>0</v>
      </c>
      <c r="U11" s="24">
        <v>0</v>
      </c>
      <c r="V11" s="32" t="s">
        <v>46</v>
      </c>
      <c r="W11" s="32" t="s">
        <v>46</v>
      </c>
      <c r="X11" s="32" t="s">
        <v>46</v>
      </c>
      <c r="Y11" s="32" t="s">
        <v>46</v>
      </c>
      <c r="Z11" s="32" t="s">
        <v>46</v>
      </c>
      <c r="AA11" s="32" t="s">
        <v>46</v>
      </c>
      <c r="AB11" s="20">
        <f>J11-N11</f>
        <v>15.658190999999995</v>
      </c>
      <c r="AC11" s="24">
        <v>1.986237</v>
      </c>
      <c r="AD11" s="24">
        <v>5.9447169999999998</v>
      </c>
      <c r="AE11" s="24">
        <v>0</v>
      </c>
      <c r="AF11" s="24">
        <v>2.3488889999999998</v>
      </c>
      <c r="AG11" s="24">
        <v>0.94579799999999992</v>
      </c>
      <c r="AH11" s="24">
        <v>5.3520659999999989</v>
      </c>
      <c r="AI11" s="24">
        <v>0.80934200000000001</v>
      </c>
      <c r="AJ11" s="24">
        <v>-1.57</v>
      </c>
      <c r="AK11" s="24">
        <v>0</v>
      </c>
      <c r="AL11" s="24">
        <v>-0.15399000000000007</v>
      </c>
      <c r="AM11" s="28"/>
    </row>
    <row r="12" spans="1:39" ht="46" customHeight="1" x14ac:dyDescent="0.4">
      <c r="A12" s="17">
        <f t="shared" si="1"/>
        <v>34</v>
      </c>
      <c r="B12" s="17" t="s">
        <v>42</v>
      </c>
      <c r="C12" s="18" t="s">
        <v>52</v>
      </c>
      <c r="D12" s="12" t="s">
        <v>53</v>
      </c>
      <c r="E12" s="12">
        <v>33</v>
      </c>
      <c r="F12" s="12" t="s">
        <v>45</v>
      </c>
      <c r="G12" s="19">
        <v>42186</v>
      </c>
      <c r="H12" s="19">
        <v>44835</v>
      </c>
      <c r="I12" s="19">
        <v>43617</v>
      </c>
      <c r="J12" s="20">
        <v>77.898274000000001</v>
      </c>
      <c r="K12" s="20">
        <v>84</v>
      </c>
      <c r="L12" s="21">
        <f t="shared" si="0"/>
        <v>-6.1017259999999993</v>
      </c>
      <c r="M12" s="22"/>
      <c r="N12" s="20">
        <v>26.7</v>
      </c>
      <c r="O12" s="20">
        <v>26.7</v>
      </c>
      <c r="P12" s="20">
        <v>72.093500000000006</v>
      </c>
      <c r="Q12" s="30">
        <v>71.400000000000006</v>
      </c>
      <c r="R12" s="23">
        <v>72.093502029999996</v>
      </c>
      <c r="S12" s="24">
        <v>0</v>
      </c>
      <c r="T12" s="24">
        <v>0</v>
      </c>
      <c r="U12" s="24">
        <v>0</v>
      </c>
      <c r="V12" s="32" t="s">
        <v>46</v>
      </c>
      <c r="W12" s="32" t="s">
        <v>46</v>
      </c>
      <c r="X12" s="32" t="s">
        <v>46</v>
      </c>
      <c r="Y12" s="32" t="s">
        <v>46</v>
      </c>
      <c r="Z12" s="32" t="s">
        <v>46</v>
      </c>
      <c r="AA12" s="32" t="s">
        <v>46</v>
      </c>
      <c r="AB12" s="20">
        <f>J12-N12</f>
        <v>51.198273999999998</v>
      </c>
      <c r="AC12" s="24">
        <v>2.4031989999999999</v>
      </c>
      <c r="AD12" s="24">
        <v>2.6721590000000002</v>
      </c>
      <c r="AE12" s="24">
        <v>7.4999999999999993E-5</v>
      </c>
      <c r="AF12" s="24">
        <v>-3.3051949999999999</v>
      </c>
      <c r="AG12" s="24">
        <v>42.415447</v>
      </c>
      <c r="AH12" s="24">
        <v>13.085497</v>
      </c>
      <c r="AI12" s="24">
        <v>0</v>
      </c>
      <c r="AJ12" s="24">
        <v>-0.7</v>
      </c>
      <c r="AK12" s="24">
        <v>-4.2</v>
      </c>
      <c r="AL12" s="24">
        <v>-1.1729149999999999</v>
      </c>
      <c r="AM12" s="28"/>
    </row>
    <row r="13" spans="1:39" ht="25" customHeight="1" x14ac:dyDescent="0.4">
      <c r="A13" s="17">
        <f t="shared" si="1"/>
        <v>35</v>
      </c>
      <c r="B13" s="17" t="s">
        <v>42</v>
      </c>
      <c r="C13" s="18" t="s">
        <v>54</v>
      </c>
      <c r="D13" s="12" t="s">
        <v>55</v>
      </c>
      <c r="E13" s="12">
        <v>34</v>
      </c>
      <c r="F13" s="12" t="s">
        <v>45</v>
      </c>
      <c r="G13" s="19">
        <v>42005</v>
      </c>
      <c r="H13" s="19" t="s">
        <v>56</v>
      </c>
      <c r="I13" s="19" t="s">
        <v>57</v>
      </c>
      <c r="J13" s="20">
        <v>9.3297760000000007</v>
      </c>
      <c r="K13" s="20">
        <v>38.6</v>
      </c>
      <c r="L13" s="21">
        <f t="shared" si="0"/>
        <v>-29.270223999999999</v>
      </c>
      <c r="M13" s="22"/>
      <c r="N13" s="20" t="s">
        <v>46</v>
      </c>
      <c r="O13" s="20" t="s">
        <v>46</v>
      </c>
      <c r="P13" s="20">
        <v>0</v>
      </c>
      <c r="Q13" s="30">
        <v>38.5</v>
      </c>
      <c r="R13" s="25">
        <v>0</v>
      </c>
      <c r="S13" s="24">
        <v>0</v>
      </c>
      <c r="T13" s="24">
        <v>0</v>
      </c>
      <c r="U13" s="24">
        <v>0</v>
      </c>
      <c r="V13" s="32" t="s">
        <v>46</v>
      </c>
      <c r="W13" s="32" t="s">
        <v>46</v>
      </c>
      <c r="X13" s="32" t="s">
        <v>46</v>
      </c>
      <c r="Y13" s="32" t="s">
        <v>46</v>
      </c>
      <c r="Z13" s="32" t="s">
        <v>46</v>
      </c>
      <c r="AA13" s="32" t="s">
        <v>46</v>
      </c>
      <c r="AB13" s="20" t="s">
        <v>46</v>
      </c>
      <c r="AC13" s="24" t="s">
        <v>46</v>
      </c>
      <c r="AD13" s="24" t="s">
        <v>46</v>
      </c>
      <c r="AE13" s="24" t="s">
        <v>46</v>
      </c>
      <c r="AF13" s="24" t="s">
        <v>46</v>
      </c>
      <c r="AG13" s="24" t="s">
        <v>46</v>
      </c>
      <c r="AH13" s="24" t="s">
        <v>46</v>
      </c>
      <c r="AI13" s="24" t="s">
        <v>46</v>
      </c>
      <c r="AJ13" s="24" t="s">
        <v>46</v>
      </c>
      <c r="AK13" s="24" t="s">
        <v>46</v>
      </c>
      <c r="AL13" s="24" t="s">
        <v>46</v>
      </c>
      <c r="AM13" s="28"/>
    </row>
    <row r="14" spans="1:39" ht="25" customHeight="1" x14ac:dyDescent="0.4">
      <c r="A14" s="17">
        <f t="shared" si="1"/>
        <v>36</v>
      </c>
      <c r="B14" s="17" t="s">
        <v>42</v>
      </c>
      <c r="C14" s="18" t="s">
        <v>58</v>
      </c>
      <c r="D14" s="12" t="s">
        <v>59</v>
      </c>
      <c r="E14" s="12">
        <v>33</v>
      </c>
      <c r="F14" s="12" t="s">
        <v>45</v>
      </c>
      <c r="G14" s="19">
        <v>42186</v>
      </c>
      <c r="H14" s="19">
        <v>44531</v>
      </c>
      <c r="I14" s="19">
        <v>43617</v>
      </c>
      <c r="J14" s="20">
        <v>43.574368999999997</v>
      </c>
      <c r="K14" s="20">
        <v>53.3</v>
      </c>
      <c r="L14" s="21">
        <f t="shared" si="0"/>
        <v>-9.7256309999999999</v>
      </c>
      <c r="M14" s="22"/>
      <c r="N14" s="20">
        <v>102.8</v>
      </c>
      <c r="O14" s="20">
        <v>102.8</v>
      </c>
      <c r="P14" s="20">
        <v>42.61186</v>
      </c>
      <c r="Q14" s="30">
        <v>43.8</v>
      </c>
      <c r="R14" s="23">
        <v>42.611859070000001</v>
      </c>
      <c r="S14" s="24">
        <v>0</v>
      </c>
      <c r="T14" s="24">
        <v>0</v>
      </c>
      <c r="U14" s="24">
        <v>0</v>
      </c>
      <c r="V14" s="32" t="s">
        <v>46</v>
      </c>
      <c r="W14" s="32" t="s">
        <v>46</v>
      </c>
      <c r="X14" s="32" t="s">
        <v>46</v>
      </c>
      <c r="Y14" s="32" t="s">
        <v>46</v>
      </c>
      <c r="Z14" s="32" t="s">
        <v>46</v>
      </c>
      <c r="AA14" s="32" t="s">
        <v>46</v>
      </c>
      <c r="AB14" s="20">
        <f>J14-N14</f>
        <v>-59.225631</v>
      </c>
      <c r="AC14" s="24">
        <v>1.6951620000000001</v>
      </c>
      <c r="AD14" s="24">
        <v>-0.41625000000000001</v>
      </c>
      <c r="AE14" s="24">
        <v>0</v>
      </c>
      <c r="AF14" s="24">
        <v>-3.3697629999999998</v>
      </c>
      <c r="AG14" s="24">
        <v>38.965080999999998</v>
      </c>
      <c r="AH14" s="24">
        <v>5.1999999999999997E-5</v>
      </c>
      <c r="AI14" s="24">
        <v>0</v>
      </c>
      <c r="AJ14" s="24">
        <v>-15.3</v>
      </c>
      <c r="AK14" s="24">
        <v>-18.7</v>
      </c>
      <c r="AL14" s="24">
        <v>-62.099917000000005</v>
      </c>
      <c r="AM14" s="28"/>
    </row>
    <row r="15" spans="1:39" ht="47.15" customHeight="1" x14ac:dyDescent="0.4">
      <c r="A15" s="17">
        <f t="shared" si="1"/>
        <v>37</v>
      </c>
      <c r="B15" s="17" t="s">
        <v>42</v>
      </c>
      <c r="C15" s="18" t="s">
        <v>60</v>
      </c>
      <c r="D15" s="12" t="s">
        <v>61</v>
      </c>
      <c r="E15" s="12">
        <v>35</v>
      </c>
      <c r="F15" s="12" t="s">
        <v>45</v>
      </c>
      <c r="G15" s="19">
        <v>42583</v>
      </c>
      <c r="H15" s="19">
        <v>45139</v>
      </c>
      <c r="I15" s="19">
        <v>44896</v>
      </c>
      <c r="J15" s="20">
        <v>44.305602999999998</v>
      </c>
      <c r="K15" s="20">
        <v>45.072000000000003</v>
      </c>
      <c r="L15" s="21">
        <f t="shared" si="0"/>
        <v>-0.76639700000000488</v>
      </c>
      <c r="M15" s="22"/>
      <c r="N15" s="20">
        <v>29.334</v>
      </c>
      <c r="O15" s="20">
        <v>29.334</v>
      </c>
      <c r="P15" s="20">
        <v>42.824800000000003</v>
      </c>
      <c r="Q15" s="31">
        <v>43.7</v>
      </c>
      <c r="R15" s="23">
        <v>42.82479833</v>
      </c>
      <c r="S15" s="24">
        <v>0</v>
      </c>
      <c r="T15" s="24">
        <v>0</v>
      </c>
      <c r="U15" s="24">
        <v>0</v>
      </c>
      <c r="V15" s="32" t="s">
        <v>46</v>
      </c>
      <c r="W15" s="32" t="s">
        <v>46</v>
      </c>
      <c r="X15" s="32" t="s">
        <v>46</v>
      </c>
      <c r="Y15" s="32" t="s">
        <v>46</v>
      </c>
      <c r="Z15" s="32" t="s">
        <v>46</v>
      </c>
      <c r="AA15" s="32" t="s">
        <v>46</v>
      </c>
      <c r="AB15" s="20">
        <f>J15-N15</f>
        <v>14.971602999999998</v>
      </c>
      <c r="AC15" s="24">
        <v>-0.95321900000000026</v>
      </c>
      <c r="AD15" s="24">
        <v>-0.22904999999999998</v>
      </c>
      <c r="AE15" s="24">
        <v>0</v>
      </c>
      <c r="AF15" s="24">
        <v>1.3448680000000004</v>
      </c>
      <c r="AG15" s="24">
        <v>1.6371609999999999</v>
      </c>
      <c r="AH15" s="24">
        <v>13.257777999999998</v>
      </c>
      <c r="AI15" s="24">
        <v>0</v>
      </c>
      <c r="AJ15" s="24">
        <v>0.44</v>
      </c>
      <c r="AK15" s="24">
        <v>0</v>
      </c>
      <c r="AL15" s="24">
        <v>-0.52655399999999997</v>
      </c>
      <c r="AM15" s="28"/>
    </row>
    <row r="16" spans="1:39" x14ac:dyDescent="0.4">
      <c r="A16" s="13"/>
      <c r="B16" s="13"/>
      <c r="C16" s="26" t="s">
        <v>62</v>
      </c>
      <c r="D16" s="13"/>
      <c r="E16" s="13"/>
      <c r="F16" s="13"/>
      <c r="G16" s="13"/>
      <c r="H16" s="13"/>
      <c r="I16" s="13"/>
      <c r="J16" s="21">
        <f>SUM(J9:J15)</f>
        <v>404.12484699999999</v>
      </c>
      <c r="K16" s="21">
        <f t="shared" ref="K16:R16" si="2">SUM(K9:K15)</f>
        <v>476.15500000000003</v>
      </c>
      <c r="L16" s="21">
        <f t="shared" si="2"/>
        <v>-72.030153000000013</v>
      </c>
      <c r="M16" s="21">
        <f t="shared" si="2"/>
        <v>0</v>
      </c>
      <c r="N16" s="21">
        <f t="shared" si="2"/>
        <v>282.00700000000001</v>
      </c>
      <c r="O16" s="21">
        <f t="shared" si="2"/>
        <v>282.00700000000001</v>
      </c>
      <c r="P16" s="21">
        <f t="shared" si="2"/>
        <v>371.12263999999993</v>
      </c>
      <c r="Q16" s="21">
        <f t="shared" si="2"/>
        <v>410.1</v>
      </c>
      <c r="R16" s="27">
        <f t="shared" si="2"/>
        <v>371.12263937</v>
      </c>
      <c r="S16" s="24">
        <f t="shared" ref="S16:U16" si="3">SUM(S9:S15)</f>
        <v>0</v>
      </c>
      <c r="T16" s="24">
        <f t="shared" si="3"/>
        <v>0</v>
      </c>
      <c r="U16" s="27">
        <f t="shared" si="3"/>
        <v>0</v>
      </c>
      <c r="V16" s="13"/>
      <c r="W16" s="13"/>
      <c r="X16" s="13"/>
      <c r="Y16" s="13"/>
      <c r="Z16" s="13"/>
      <c r="AA16" s="13"/>
      <c r="AB16" s="21">
        <f>SUM(AB9:AB15)</f>
        <v>112.78807099999999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2:28" x14ac:dyDescent="0.4">
      <c r="L17" s="2">
        <f>L16+K13</f>
        <v>-33.430153000000011</v>
      </c>
      <c r="N17"/>
      <c r="O17"/>
      <c r="AB17"/>
    </row>
    <row r="18" spans="12:28" x14ac:dyDescent="0.4">
      <c r="N18"/>
      <c r="O18"/>
      <c r="AB18"/>
    </row>
    <row r="19" spans="12:28" x14ac:dyDescent="0.4">
      <c r="N19"/>
      <c r="O19"/>
      <c r="AB19"/>
    </row>
    <row r="20" spans="12:28" x14ac:dyDescent="0.4">
      <c r="N20"/>
      <c r="O20"/>
      <c r="AB20"/>
    </row>
    <row r="21" spans="12:28" x14ac:dyDescent="0.4">
      <c r="N21"/>
      <c r="O21"/>
      <c r="AB21"/>
    </row>
    <row r="22" spans="12:28" x14ac:dyDescent="0.4">
      <c r="N22"/>
      <c r="O22"/>
      <c r="AB22"/>
    </row>
    <row r="23" spans="12:28" x14ac:dyDescent="0.4">
      <c r="N23"/>
      <c r="O23"/>
      <c r="AB23"/>
    </row>
    <row r="24" spans="12:28" x14ac:dyDescent="0.4">
      <c r="N24"/>
      <c r="O24"/>
      <c r="AB24"/>
    </row>
    <row r="25" spans="12:28" x14ac:dyDescent="0.4">
      <c r="N25"/>
      <c r="O25"/>
      <c r="AB25"/>
    </row>
    <row r="26" spans="12:28" x14ac:dyDescent="0.4">
      <c r="N26"/>
      <c r="O26"/>
      <c r="AB26"/>
    </row>
    <row r="27" spans="12:28" x14ac:dyDescent="0.4">
      <c r="N27"/>
      <c r="O27"/>
      <c r="AB27"/>
    </row>
  </sheetData>
  <mergeCells count="1">
    <mergeCell ref="AC6:AM6"/>
  </mergeCells>
  <conditionalFormatting sqref="P9:P12 P14:P15">
    <cfRule type="cellIs" dxfId="0" priority="2" operator="equal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27E82F-7E8D-428B-954F-66AB5EE5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2e2f1-9b83-4e10-818f-dddacb8781b0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212002-217E-445B-82DA-4759FEEBF3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65DDEC-80E7-4D32-99CC-12A7B8084882}">
  <ds:schemaRefs>
    <ds:schemaRef ds:uri="http://schemas.microsoft.com/office/2006/metadata/properties"/>
    <ds:schemaRef ds:uri="http://schemas.microsoft.com/office/infopath/2007/PartnerControls"/>
    <ds:schemaRef ds:uri="9909a1fe-d543-41d5-a7bd-5a24856ec748"/>
    <ds:schemaRef ds:uri="3c32e2f1-9b83-4e10-818f-dddacb8781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Shelley Grice</dc:creator>
  <cp:keywords/>
  <dc:description/>
  <cp:lastModifiedBy>Lori Patchett</cp:lastModifiedBy>
  <cp:revision/>
  <cp:lastPrinted>2026-04-20T13:09:11Z</cp:lastPrinted>
  <dcterms:created xsi:type="dcterms:W3CDTF">2026-02-04T15:55:55Z</dcterms:created>
  <dcterms:modified xsi:type="dcterms:W3CDTF">2026-05-30T13:41:51Z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0x0101006AA12F0ED7FFD14AB5FE172055022F86</vt:lpwstr>
  </property>
  <property fmtid="{D5CDD505-2E9C-101B-9397-08002B2CF9AE}" pid="3" name="MSIP_Label_de7afb16-bed2-47a7-a936-de53beb31938_Enabled">
    <vt:lpwstr>true</vt:lpwstr>
  </property>
  <property fmtid="{D5CDD505-2E9C-101B-9397-08002B2CF9AE}" pid="4" name="MSIP_Label_de7afb16-bed2-47a7-a936-de53beb31938_SetDate">
    <vt:lpwstr>2026-03-26T14:09:26Z</vt:lpwstr>
  </property>
  <property fmtid="{D5CDD505-2E9C-101B-9397-08002B2CF9AE}" pid="5" name="MSIP_Label_de7afb16-bed2-47a7-a936-de53beb31938_Method">
    <vt:lpwstr>Standard</vt:lpwstr>
  </property>
  <property fmtid="{D5CDD505-2E9C-101B-9397-08002B2CF9AE}" pid="6" name="MSIP_Label_de7afb16-bed2-47a7-a936-de53beb31938_Name">
    <vt:lpwstr>de7afb16-bed2-47a7-a936-de53beb31938</vt:lpwstr>
  </property>
  <property fmtid="{D5CDD505-2E9C-101B-9397-08002B2CF9AE}" pid="7" name="MSIP_Label_de7afb16-bed2-47a7-a936-de53beb31938_SiteId">
    <vt:lpwstr>962f21cf-93ea-449f-99bf-402e2b2987b2</vt:lpwstr>
  </property>
  <property fmtid="{D5CDD505-2E9C-101B-9397-08002B2CF9AE}" pid="8" name="MSIP_Label_de7afb16-bed2-47a7-a936-de53beb31938_ActionId">
    <vt:lpwstr>2c82e65d-411e-4194-bc44-441826eb2248</vt:lpwstr>
  </property>
  <property fmtid="{D5CDD505-2E9C-101B-9397-08002B2CF9AE}" pid="9" name="MSIP_Label_de7afb16-bed2-47a7-a936-de53beb31938_ContentBits">
    <vt:lpwstr>0</vt:lpwstr>
  </property>
  <property fmtid="{D5CDD505-2E9C-101B-9397-08002B2CF9AE}" pid="10" name="MSIP_Label_de7afb16-bed2-47a7-a936-de53beb31938_Tag">
    <vt:lpwstr>10, 3, 0, 1</vt:lpwstr>
  </property>
  <property fmtid="{D5CDD505-2E9C-101B-9397-08002B2CF9AE}" pid="11" name="MediaServiceImageTags">
    <vt:lpwstr/>
  </property>
</Properties>
</file>