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oconnefi_oeb_ca/Documents/OPG 2027/Expert Reports/IRRs/final/"/>
    </mc:Choice>
  </mc:AlternateContent>
  <xr:revisionPtr revIDLastSave="0" documentId="8_{6A8D9B1D-D410-4C0E-8533-3A5AAD27A7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eneration Capacity Chart" sheetId="7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7" l="1"/>
  <c r="N15" i="7"/>
  <c r="I15" i="7"/>
  <c r="H15" i="7"/>
  <c r="J15" i="7" l="1"/>
  <c r="G15" i="7"/>
  <c r="Q2" i="7" l="1"/>
  <c r="P2" i="7"/>
  <c r="N4" i="7"/>
  <c r="N5" i="7" s="1"/>
  <c r="N6" i="7" s="1"/>
  <c r="N7" i="7" s="1"/>
  <c r="N8" i="7" s="1"/>
  <c r="N9" i="7" s="1"/>
  <c r="N10" i="7" s="1"/>
  <c r="N11" i="7" s="1"/>
  <c r="N12" i="7" s="1"/>
  <c r="N13" i="7" s="1"/>
  <c r="N14" i="7" s="1"/>
  <c r="I5" i="7"/>
  <c r="G6" i="7"/>
  <c r="H8" i="7"/>
  <c r="I8" i="7"/>
  <c r="G11" i="7"/>
  <c r="H11" i="7"/>
  <c r="I13" i="7"/>
  <c r="G14" i="7"/>
  <c r="G3" i="7"/>
  <c r="G4" i="7"/>
  <c r="H4" i="7"/>
  <c r="I4" i="7"/>
  <c r="G5" i="7"/>
  <c r="H5" i="7"/>
  <c r="H6" i="7"/>
  <c r="I6" i="7"/>
  <c r="G7" i="7"/>
  <c r="H7" i="7"/>
  <c r="I7" i="7"/>
  <c r="G8" i="7"/>
  <c r="G9" i="7"/>
  <c r="H9" i="7"/>
  <c r="I9" i="7"/>
  <c r="G10" i="7"/>
  <c r="H10" i="7"/>
  <c r="I10" i="7"/>
  <c r="I11" i="7"/>
  <c r="G12" i="7"/>
  <c r="H12" i="7"/>
  <c r="I12" i="7"/>
  <c r="G13" i="7"/>
  <c r="H13" i="7"/>
  <c r="H14" i="7"/>
  <c r="I14" i="7"/>
  <c r="H3" i="7"/>
  <c r="I3" i="7"/>
  <c r="J9" i="7" l="1"/>
  <c r="J12" i="7"/>
  <c r="J4" i="7"/>
  <c r="J10" i="7"/>
  <c r="J11" i="7"/>
  <c r="J8" i="7"/>
  <c r="J5" i="7"/>
  <c r="J3" i="7"/>
  <c r="J7" i="7"/>
  <c r="J13" i="7"/>
  <c r="J14" i="7"/>
  <c r="J6" i="7"/>
  <c r="P16" i="7" l="1"/>
  <c r="K15" i="7"/>
  <c r="K5" i="7"/>
  <c r="K10" i="7"/>
  <c r="K4" i="7"/>
  <c r="K13" i="7"/>
  <c r="K3" i="7"/>
  <c r="K12" i="7"/>
  <c r="K6" i="7"/>
  <c r="K9" i="7"/>
  <c r="K7" i="7"/>
  <c r="K8" i="7"/>
  <c r="K14" i="7"/>
  <c r="K11" i="7"/>
  <c r="O15" i="7" l="1"/>
  <c r="O11" i="7"/>
  <c r="R11" i="7" s="1"/>
  <c r="O14" i="7"/>
  <c r="R14" i="7" s="1"/>
  <c r="O7" i="7"/>
  <c r="R7" i="7" s="1"/>
  <c r="O8" i="7"/>
  <c r="R8" i="7" s="1"/>
  <c r="O6" i="7"/>
  <c r="R6" i="7" s="1"/>
  <c r="O12" i="7"/>
  <c r="R12" i="7" s="1"/>
  <c r="O5" i="7"/>
  <c r="P5" i="7" s="1"/>
  <c r="O3" i="7"/>
  <c r="R3" i="7" s="1"/>
  <c r="O10" i="7"/>
  <c r="O4" i="7"/>
  <c r="O13" i="7"/>
  <c r="O9" i="7"/>
  <c r="R15" i="7" l="1"/>
  <c r="Q15" i="7"/>
  <c r="P15" i="7"/>
  <c r="P14" i="7"/>
  <c r="P11" i="7"/>
  <c r="Q14" i="7"/>
  <c r="Q11" i="7"/>
  <c r="Q8" i="7"/>
  <c r="P7" i="7"/>
  <c r="P3" i="7"/>
  <c r="P8" i="7"/>
  <c r="Q7" i="7"/>
  <c r="Q3" i="7"/>
  <c r="Q6" i="7"/>
  <c r="P12" i="7"/>
  <c r="P6" i="7"/>
  <c r="Q12" i="7"/>
  <c r="Q9" i="7"/>
  <c r="R9" i="7"/>
  <c r="Q4" i="7"/>
  <c r="R4" i="7"/>
  <c r="P10" i="7"/>
  <c r="R10" i="7"/>
  <c r="P13" i="7"/>
  <c r="R13" i="7"/>
  <c r="Q5" i="7"/>
  <c r="R5" i="7"/>
  <c r="P9" i="7"/>
  <c r="Q10" i="7"/>
  <c r="P4" i="7"/>
  <c r="Q1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Bryan Hu</author>
  </authors>
  <commentList>
    <comment ref="E15" authorId="0" shapeId="0" xr:uid="{F9AE72AC-D29A-43BF-B8FF-7C6A68B6818B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Source: 2024 OPG Annual Report. See Regulated Hydroelectric Generation Capacity</t>
        </r>
      </text>
    </comment>
    <comment ref="F15" authorId="0" shapeId="0" xr:uid="{0F67EDC9-6A28-4EF7-9291-A5367849F941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Source: 2024 OPG Annual Report. See Regulated Nuclear Generation Capacity</t>
        </r>
      </text>
    </comment>
    <comment ref="E16" authorId="0" shapeId="0" xr:uid="{E2ED013A-57C2-4FF9-BED9-48948475F025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Source: 2024 OPG Annual Report. See Regulated Hydroelectric Generation Capacity</t>
        </r>
      </text>
    </comment>
    <comment ref="F16" authorId="0" shapeId="0" xr:uid="{F780D795-A598-42B5-BD2E-7EE9CBCB4948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Source: 2024 OPG Annual Report. See Regulated Nuclear Generation Capacity</t>
        </r>
      </text>
    </comment>
  </commentList>
</comments>
</file>

<file path=xl/sharedStrings.xml><?xml version="1.0" encoding="utf-8"?>
<sst xmlns="http://schemas.openxmlformats.org/spreadsheetml/2006/main" count="54" uniqueCount="42">
  <si>
    <t>Company</t>
  </si>
  <si>
    <t>Ticker</t>
  </si>
  <si>
    <t>Duke Energy Corporation</t>
  </si>
  <si>
    <t>DUK</t>
  </si>
  <si>
    <t>Entergy Corporation</t>
  </si>
  <si>
    <t>ETR</t>
  </si>
  <si>
    <t>Pinnacle West Capital Corporation</t>
  </si>
  <si>
    <t>PNW</t>
  </si>
  <si>
    <t>ALLETE, Inc.</t>
  </si>
  <si>
    <t>ALE</t>
  </si>
  <si>
    <t>Edison International</t>
  </si>
  <si>
    <t>EIX</t>
  </si>
  <si>
    <t>IDACORP, Inc.</t>
  </si>
  <si>
    <t>IDA</t>
  </si>
  <si>
    <t>Dominion Resources, Inc.</t>
  </si>
  <si>
    <t>D</t>
  </si>
  <si>
    <t>Southern Company</t>
  </si>
  <si>
    <t>SO</t>
  </si>
  <si>
    <t>TXNM Energy, Inc.</t>
  </si>
  <si>
    <t>TXNM</t>
  </si>
  <si>
    <t>Dominion Energy, Inc.</t>
  </si>
  <si>
    <t>The Southern Company</t>
  </si>
  <si>
    <t>S&amp;P Lookup Name</t>
  </si>
  <si>
    <t>Regulated Generation Operating Capacity (MW)</t>
  </si>
  <si>
    <t>Regulated Hydro Generation Operating Capacity (MW)</t>
  </si>
  <si>
    <t>Regulated Nuclear Generation Operating Capacity (MW)</t>
  </si>
  <si>
    <t>Total %</t>
  </si>
  <si>
    <t>Hydro + Nuclear %</t>
  </si>
  <si>
    <t>Rank</t>
  </si>
  <si>
    <t>For Chart:</t>
  </si>
  <si>
    <t>OPG</t>
  </si>
  <si>
    <t>Regulated Generation Capacity (MW)</t>
  </si>
  <si>
    <t>Ontario Power Generation</t>
  </si>
  <si>
    <t>Hydro Capacity % of Total Gen.</t>
  </si>
  <si>
    <t>Nuclear Capacity % of Total Gen.</t>
  </si>
  <si>
    <t>NB Power</t>
  </si>
  <si>
    <t>BC Hydro</t>
  </si>
  <si>
    <t>NL Hydro</t>
  </si>
  <si>
    <t>NBP</t>
  </si>
  <si>
    <t>BCH</t>
  </si>
  <si>
    <t>NLH</t>
  </si>
  <si>
    <t>New Brunswick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</si>
</sst>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9" fontId="7" fillId="0" borderId="0" xfId="1" applyFont="1" applyAlignment="1">
      <alignment horizontal="center"/>
    </xf>
    <xf numFmtId="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9" fontId="7" fillId="2" borderId="0" xfId="1" applyFont="1" applyFill="1" applyAlignment="1">
      <alignment horizontal="center"/>
    </xf>
  </cellXfs>
  <cellStyles count="5">
    <cellStyle name="Normal" xfId="0" builtinId="0"/>
    <cellStyle name="Normal 195" xfId="2" xr:uid="{8C3AB853-0606-4980-9B84-59F8194DFF19}"/>
    <cellStyle name="Normal 6" xfId="3" xr:uid="{64AD4CE2-706C-4725-8479-BD758EBC7AEC}"/>
    <cellStyle name="Percent" xfId="1" builtinId="5"/>
    <cellStyle name="Percent 2" xfId="4" xr:uid="{CAAA60A0-49CA-4769-A454-3F7C7FEB0FB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'Generation Capacity Chart'!$P$2</c:f>
              <c:strCache>
                <c:ptCount val="1"/>
                <c:pt idx="0">
                  <c:v>Hydro Capacity % of Total Gen.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'Generation Capacity Chart'!$O$3:$O$15</c:f>
              <c:strCache>
                <c:ptCount val="13"/>
                <c:pt idx="0">
                  <c:v>ALE</c:v>
                </c:pt>
                <c:pt idx="1">
                  <c:v>ETR</c:v>
                </c:pt>
                <c:pt idx="2">
                  <c:v>D</c:v>
                </c:pt>
                <c:pt idx="3">
                  <c:v>PNW</c:v>
                </c:pt>
                <c:pt idx="4">
                  <c:v>TXNM</c:v>
                </c:pt>
                <c:pt idx="5">
                  <c:v>DUK</c:v>
                </c:pt>
                <c:pt idx="6">
                  <c:v>SO</c:v>
                </c:pt>
                <c:pt idx="7">
                  <c:v>NBP</c:v>
                </c:pt>
                <c:pt idx="8">
                  <c:v>EIX</c:v>
                </c:pt>
                <c:pt idx="9">
                  <c:v>IDA</c:v>
                </c:pt>
                <c:pt idx="10">
                  <c:v>NLH</c:v>
                </c:pt>
                <c:pt idx="11">
                  <c:v>BCH</c:v>
                </c:pt>
                <c:pt idx="12">
                  <c:v>OPG</c:v>
                </c:pt>
              </c:strCache>
            </c:strRef>
          </c:cat>
          <c:val>
            <c:numRef>
              <c:f>'Generation Capacity Chart'!$P$3:$P$15</c:f>
              <c:numCache>
                <c:formatCode>0%</c:formatCode>
                <c:ptCount val="13"/>
                <c:pt idx="0">
                  <c:v>7.487772904675867E-2</c:v>
                </c:pt>
                <c:pt idx="1">
                  <c:v>2.7630256396211977E-3</c:v>
                </c:pt>
                <c:pt idx="2">
                  <c:v>2.1330223515453828E-2</c:v>
                </c:pt>
                <c:pt idx="3">
                  <c:v>0</c:v>
                </c:pt>
                <c:pt idx="4">
                  <c:v>0</c:v>
                </c:pt>
                <c:pt idx="5">
                  <c:v>2.4921247847825453E-2</c:v>
                </c:pt>
                <c:pt idx="6">
                  <c:v>7.2049507027901888E-2</c:v>
                </c:pt>
                <c:pt idx="7">
                  <c:v>0.23400894972361147</c:v>
                </c:pt>
                <c:pt idx="8">
                  <c:v>0.26277342833479944</c:v>
                </c:pt>
                <c:pt idx="9">
                  <c:v>0.49386146488696731</c:v>
                </c:pt>
                <c:pt idx="10">
                  <c:v>0.92975734355044704</c:v>
                </c:pt>
                <c:pt idx="11">
                  <c:v>0.98690385001524539</c:v>
                </c:pt>
                <c:pt idx="12">
                  <c:v>0.54076758359413601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AB-4414-B1F5-ADB921EB0C0F}"/>
            </c:ext>
          </c:extLst>
        </c:ser>
        <c:ser>
          <c:idx val="1"/>
          <c:order val="1"/>
          <c:tx>
            <c:strRef>
              <c:f>'Generation Capacity Chart'!$Q$2</c:f>
              <c:strCache>
                <c:ptCount val="1"/>
                <c:pt idx="0">
                  <c:v>Nuclear Capacity % of Total Gen.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'Generation Capacity Chart'!$O$3:$O$15</c:f>
              <c:strCache>
                <c:ptCount val="13"/>
                <c:pt idx="0">
                  <c:v>ALE</c:v>
                </c:pt>
                <c:pt idx="1">
                  <c:v>ETR</c:v>
                </c:pt>
                <c:pt idx="2">
                  <c:v>D</c:v>
                </c:pt>
                <c:pt idx="3">
                  <c:v>PNW</c:v>
                </c:pt>
                <c:pt idx="4">
                  <c:v>TXNM</c:v>
                </c:pt>
                <c:pt idx="5">
                  <c:v>DUK</c:v>
                </c:pt>
                <c:pt idx="6">
                  <c:v>SO</c:v>
                </c:pt>
                <c:pt idx="7">
                  <c:v>NBP</c:v>
                </c:pt>
                <c:pt idx="8">
                  <c:v>EIX</c:v>
                </c:pt>
                <c:pt idx="9">
                  <c:v>IDA</c:v>
                </c:pt>
                <c:pt idx="10">
                  <c:v>NLH</c:v>
                </c:pt>
                <c:pt idx="11">
                  <c:v>BCH</c:v>
                </c:pt>
                <c:pt idx="12">
                  <c:v>OPG</c:v>
                </c:pt>
              </c:strCache>
            </c:strRef>
          </c:cat>
          <c:val>
            <c:numRef>
              <c:f>'Generation Capacity Chart'!$Q$3:$Q$15</c:f>
              <c:numCache>
                <c:formatCode>0%</c:formatCode>
                <c:ptCount val="13"/>
                <c:pt idx="0">
                  <c:v>0</c:v>
                </c:pt>
                <c:pt idx="1">
                  <c:v>0.15349083811826722</c:v>
                </c:pt>
                <c:pt idx="2">
                  <c:v>0.16110922926995652</c:v>
                </c:pt>
                <c:pt idx="3">
                  <c:v>0.18284014061484558</c:v>
                </c:pt>
                <c:pt idx="4">
                  <c:v>0.18839458302169199</c:v>
                </c:pt>
                <c:pt idx="5">
                  <c:v>0.17115581967464102</c:v>
                </c:pt>
                <c:pt idx="6">
                  <c:v>0.14173291807148883</c:v>
                </c:pt>
                <c:pt idx="7">
                  <c:v>0.17372992892866543</c:v>
                </c:pt>
                <c:pt idx="8">
                  <c:v>0.17708451744515194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0.45923241640586393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AB-4414-B1F5-ADB921EB0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8837935"/>
        <c:axId val="1708838415"/>
      </c:barChart>
      <c:lineChart>
        <c:grouping val="standard"/>
        <c:varyColors val="0"/>
        <c:ser>
          <c:idx val="2"/>
          <c:order val="2"/>
          <c:tx>
            <c:strRef>
              <c:f>'Generation Capacity Chart'!$R$2</c:f>
              <c:strCache>
                <c:ptCount val="1"/>
                <c:pt idx="0">
                  <c:v>Regulated Generation Capacity (MW)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'Generation Capacity Chart'!$O$3:$O$15</c:f>
              <c:strCache>
                <c:ptCount val="13"/>
                <c:pt idx="0">
                  <c:v>ALE</c:v>
                </c:pt>
                <c:pt idx="1">
                  <c:v>ETR</c:v>
                </c:pt>
                <c:pt idx="2">
                  <c:v>D</c:v>
                </c:pt>
                <c:pt idx="3">
                  <c:v>PNW</c:v>
                </c:pt>
                <c:pt idx="4">
                  <c:v>TXNM</c:v>
                </c:pt>
                <c:pt idx="5">
                  <c:v>DUK</c:v>
                </c:pt>
                <c:pt idx="6">
                  <c:v>SO</c:v>
                </c:pt>
                <c:pt idx="7">
                  <c:v>NBP</c:v>
                </c:pt>
                <c:pt idx="8">
                  <c:v>EIX</c:v>
                </c:pt>
                <c:pt idx="9">
                  <c:v>IDA</c:v>
                </c:pt>
                <c:pt idx="10">
                  <c:v>NLH</c:v>
                </c:pt>
                <c:pt idx="11">
                  <c:v>BCH</c:v>
                </c:pt>
                <c:pt idx="12">
                  <c:v>OPG</c:v>
                </c:pt>
              </c:strCache>
            </c:strRef>
          </c:cat>
          <c:val>
            <c:numRef>
              <c:f>'Generation Capacity Chart'!$R$3:$R$15</c:f>
              <c:numCache>
                <c:formatCode>#,##0</c:formatCode>
                <c:ptCount val="13"/>
                <c:pt idx="0">
                  <c:v>1678.7368099999999</c:v>
                </c:pt>
                <c:pt idx="1">
                  <c:v>26239.351151999996</c:v>
                </c:pt>
                <c:pt idx="2">
                  <c:v>25742.815100000007</c:v>
                </c:pt>
                <c:pt idx="3">
                  <c:v>6370.9916000000003</c:v>
                </c:pt>
                <c:pt idx="4">
                  <c:v>1606.1330699999999</c:v>
                </c:pt>
                <c:pt idx="5">
                  <c:v>53725.788860000015</c:v>
                </c:pt>
                <c:pt idx="6">
                  <c:v>33460.603680000015</c:v>
                </c:pt>
                <c:pt idx="7">
                  <c:v>3799</c:v>
                </c:pt>
                <c:pt idx="8">
                  <c:v>3571.5940000000005</c:v>
                </c:pt>
                <c:pt idx="9">
                  <c:v>3922.76</c:v>
                </c:pt>
                <c:pt idx="10">
                  <c:v>7830</c:v>
                </c:pt>
                <c:pt idx="11">
                  <c:v>13446.7</c:v>
                </c:pt>
                <c:pt idx="12">
                  <c:v>12142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AB-4414-B1F5-ADB921EB0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7662943"/>
        <c:axId val="1659703951"/>
      </c:lineChart>
      <c:catAx>
        <c:axId val="17088379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8838415"/>
        <c:crosses val="autoZero"/>
        <c:auto val="1"/>
        <c:lblAlgn val="ctr"/>
        <c:lblOffset val="100"/>
        <c:noMultiLvlLbl val="0"/>
      </c:catAx>
      <c:valAx>
        <c:axId val="1708838415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Capacity</a:t>
                </a:r>
                <a:r>
                  <a:rPr lang="en-US" baseline="0"/>
                  <a:t> of Total Generation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8837935"/>
        <c:crosses val="autoZero"/>
        <c:crossBetween val="between"/>
      </c:valAx>
      <c:valAx>
        <c:axId val="165970395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Regulated</a:t>
                </a:r>
                <a:r>
                  <a:rPr lang="en-US" baseline="0"/>
                  <a:t> Gen. Capacity (MW)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7662943"/>
        <c:crosses val="max"/>
        <c:crossBetween val="between"/>
      </c:valAx>
      <c:catAx>
        <c:axId val="15476629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970395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2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202404</xdr:colOff>
      <xdr:row>18</xdr:row>
      <xdr:rowOff>138113</xdr:rowOff>
    </xdr:from>
    <xdr:to>
      <xdr:col>10</xdr:col>
      <xdr:colOff>438149</xdr:colOff>
      <xdr:row>35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348491-03E5-801E-295D-EF7A6B0A76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1A796-9FAD-4D08-A793-B793BDB4FF9D}">
  <dimension ref="B2:S21"/>
  <sheetViews>
    <sheetView tabSelected="1" workbookViewId="0">
      <selection activeCell="E6" sqref="E6"/>
    </sheetView>
  </sheetViews>
  <sheetFormatPr defaultColWidth="9.1796875" defaultRowHeight="14.5" x14ac:dyDescent="0.35"/>
  <cols>
    <col min="1" max="1" width="2.54296875" style="4" customWidth="1"/>
    <col min="2" max="2" width="31.54296875" style="4" bestFit="1" customWidth="1"/>
    <col min="3" max="3" width="9" style="5"/>
    <col min="4" max="4" width="17.453125" style="5" customWidth="1"/>
    <col min="5" max="6" width="16" style="5" customWidth="1"/>
    <col min="7" max="11" width="9" style="5"/>
    <col min="12" max="12" width="2.54296875" style="4" customWidth="1"/>
    <col min="13" max="17" width="9" style="5"/>
    <col min="18" max="18" width="10.453125" style="5" customWidth="1"/>
    <col min="19" max="19" width="36" style="4" bestFit="1" customWidth="1"/>
    <col min="20" max="16384" width="9.1796875" style="4"/>
  </cols>
  <sheetData>
    <row r="2" spans="2:19" s="3" customFormat="1" ht="72.5" x14ac:dyDescent="0.35">
      <c r="B2" s="1" t="s">
        <v>0</v>
      </c>
      <c r="C2" s="2" t="s">
        <v>1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33</v>
      </c>
      <c r="I2" s="2" t="s">
        <v>34</v>
      </c>
      <c r="J2" s="2" t="s">
        <v>27</v>
      </c>
      <c r="K2" s="2" t="s">
        <v>28</v>
      </c>
      <c r="M2" s="2" t="s">
        <v>29</v>
      </c>
      <c r="N2" s="2" t="s">
        <v>28</v>
      </c>
      <c r="O2" s="2" t="s">
        <v>1</v>
      </c>
      <c r="P2" s="2" t="str">
        <f>H2</f>
        <v>Hydro Capacity % of Total Gen.</v>
      </c>
      <c r="Q2" s="2" t="str">
        <f>I2</f>
        <v>Nuclear Capacity % of Total Gen.</v>
      </c>
      <c r="R2" s="2" t="s">
        <v>31</v>
      </c>
      <c r="S2" s="1" t="s">
        <v>22</v>
      </c>
    </row>
    <row r="3" spans="2:19" x14ac:dyDescent="0.35">
      <c r="B3" s="4" t="s">
        <v>8</v>
      </c>
      <c r="C3" s="5" t="s">
        <v>9</v>
      </c>
      <c r="D3" s="6">
        <v>1678.7368099999999</v>
      </c>
      <c r="E3" s="6">
        <v>125.69999999999999</v>
      </c>
      <c r="F3" s="6">
        <v>0</v>
      </c>
      <c r="G3" s="7">
        <f>D3/$D3</f>
        <v>1</v>
      </c>
      <c r="H3" s="7">
        <f t="shared" ref="H3:I3" si="0">E3/$D3</f>
        <v>7.487772904675867E-2</v>
      </c>
      <c r="I3" s="7">
        <f t="shared" si="0"/>
        <v>0</v>
      </c>
      <c r="J3" s="8">
        <f>SUM(H3:I3)</f>
        <v>7.487772904675867E-2</v>
      </c>
      <c r="K3" s="9">
        <f t="shared" ref="K3:K15" si="1">RANK(J3, $J$3:$J$16, 1)</f>
        <v>1</v>
      </c>
      <c r="N3" s="5">
        <v>1</v>
      </c>
      <c r="O3" s="5" t="str">
        <f t="shared" ref="O3:O15" si="2">_xlfn.XLOOKUP(N3, K:K, C:C)</f>
        <v>ALE</v>
      </c>
      <c r="P3" s="7">
        <f t="shared" ref="P3:P15" si="3">_xlfn.XLOOKUP(O3, C:C, H:H)</f>
        <v>7.487772904675867E-2</v>
      </c>
      <c r="Q3" s="7">
        <f t="shared" ref="Q3:Q15" si="4">_xlfn.XLOOKUP(O3, C:C, I:I)</f>
        <v>0</v>
      </c>
      <c r="R3" s="6">
        <f t="shared" ref="R3:R15" si="5">_xlfn.XLOOKUP(O3, C:C, D:D)</f>
        <v>1678.7368099999999</v>
      </c>
      <c r="S3" s="4" t="s">
        <v>8</v>
      </c>
    </row>
    <row r="4" spans="2:19" x14ac:dyDescent="0.35">
      <c r="B4" s="4" t="s">
        <v>14</v>
      </c>
      <c r="C4" s="5" t="s">
        <v>15</v>
      </c>
      <c r="D4" s="6">
        <v>25742.815100000007</v>
      </c>
      <c r="E4" s="6">
        <v>549.1</v>
      </c>
      <c r="F4" s="6">
        <v>4147.4050999999999</v>
      </c>
      <c r="G4" s="7">
        <f t="shared" ref="G4:G15" si="6">D4/$D4</f>
        <v>1</v>
      </c>
      <c r="H4" s="7">
        <f t="shared" ref="H4:H15" si="7">E4/$D4</f>
        <v>2.1330223515453828E-2</v>
      </c>
      <c r="I4" s="7">
        <f t="shared" ref="I4:I15" si="8">F4/$D4</f>
        <v>0.16110922926995652</v>
      </c>
      <c r="J4" s="8">
        <f t="shared" ref="J4:J15" si="9">SUM(H4:I4)</f>
        <v>0.18243945278541035</v>
      </c>
      <c r="K4" s="9">
        <f t="shared" si="1"/>
        <v>3</v>
      </c>
      <c r="N4" s="5">
        <f>N3+1</f>
        <v>2</v>
      </c>
      <c r="O4" s="5" t="str">
        <f t="shared" si="2"/>
        <v>ETR</v>
      </c>
      <c r="P4" s="7">
        <f t="shared" si="3"/>
        <v>2.7630256396211977E-3</v>
      </c>
      <c r="Q4" s="7">
        <f t="shared" si="4"/>
        <v>0.15349083811826722</v>
      </c>
      <c r="R4" s="6">
        <f t="shared" si="5"/>
        <v>26239.351151999996</v>
      </c>
      <c r="S4" s="4" t="s">
        <v>20</v>
      </c>
    </row>
    <row r="5" spans="2:19" x14ac:dyDescent="0.35">
      <c r="B5" s="4" t="s">
        <v>2</v>
      </c>
      <c r="C5" s="5" t="s">
        <v>3</v>
      </c>
      <c r="D5" s="6">
        <v>53725.788860000015</v>
      </c>
      <c r="E5" s="6">
        <v>1338.9137000000001</v>
      </c>
      <c r="F5" s="6">
        <v>9195.4814299999998</v>
      </c>
      <c r="G5" s="7">
        <f t="shared" si="6"/>
        <v>1</v>
      </c>
      <c r="H5" s="7">
        <f t="shared" si="7"/>
        <v>2.4921247847825453E-2</v>
      </c>
      <c r="I5" s="7">
        <f t="shared" si="8"/>
        <v>0.17115581967464102</v>
      </c>
      <c r="J5" s="8">
        <f t="shared" si="9"/>
        <v>0.19607706752246648</v>
      </c>
      <c r="K5" s="9">
        <f t="shared" si="1"/>
        <v>6</v>
      </c>
      <c r="N5" s="5">
        <f t="shared" ref="N5:N15" si="10">N4+1</f>
        <v>3</v>
      </c>
      <c r="O5" s="5" t="str">
        <f t="shared" si="2"/>
        <v>D</v>
      </c>
      <c r="P5" s="7">
        <f t="shared" si="3"/>
        <v>2.1330223515453828E-2</v>
      </c>
      <c r="Q5" s="7">
        <f t="shared" si="4"/>
        <v>0.16110922926995652</v>
      </c>
      <c r="R5" s="6">
        <f t="shared" si="5"/>
        <v>25742.815100000007</v>
      </c>
      <c r="S5" s="4" t="s">
        <v>2</v>
      </c>
    </row>
    <row r="6" spans="2:19" x14ac:dyDescent="0.35">
      <c r="B6" s="4" t="s">
        <v>10</v>
      </c>
      <c r="C6" s="5" t="s">
        <v>11</v>
      </c>
      <c r="D6" s="6">
        <v>3571.5940000000005</v>
      </c>
      <c r="E6" s="6">
        <v>938.51999999999987</v>
      </c>
      <c r="F6" s="6">
        <v>632.47400000000005</v>
      </c>
      <c r="G6" s="7">
        <f t="shared" si="6"/>
        <v>1</v>
      </c>
      <c r="H6" s="7">
        <f t="shared" si="7"/>
        <v>0.26277342833479944</v>
      </c>
      <c r="I6" s="7">
        <f t="shared" si="8"/>
        <v>0.17708451744515194</v>
      </c>
      <c r="J6" s="8">
        <f t="shared" si="9"/>
        <v>0.43985794577995141</v>
      </c>
      <c r="K6" s="9">
        <f t="shared" si="1"/>
        <v>9</v>
      </c>
      <c r="N6" s="5">
        <f t="shared" si="10"/>
        <v>4</v>
      </c>
      <c r="O6" s="5" t="str">
        <f t="shared" si="2"/>
        <v>PNW</v>
      </c>
      <c r="P6" s="7">
        <f t="shared" si="3"/>
        <v>0</v>
      </c>
      <c r="Q6" s="7">
        <f t="shared" si="4"/>
        <v>0.18284014061484558</v>
      </c>
      <c r="R6" s="6">
        <f t="shared" si="5"/>
        <v>6370.9916000000003</v>
      </c>
      <c r="S6" s="4" t="s">
        <v>10</v>
      </c>
    </row>
    <row r="7" spans="2:19" x14ac:dyDescent="0.35">
      <c r="B7" s="4" t="s">
        <v>4</v>
      </c>
      <c r="C7" s="5" t="s">
        <v>5</v>
      </c>
      <c r="D7" s="6">
        <v>26239.351151999996</v>
      </c>
      <c r="E7" s="6">
        <v>72.5</v>
      </c>
      <c r="F7" s="6">
        <v>4027.5</v>
      </c>
      <c r="G7" s="7">
        <f t="shared" si="6"/>
        <v>1</v>
      </c>
      <c r="H7" s="7">
        <f t="shared" si="7"/>
        <v>2.7630256396211977E-3</v>
      </c>
      <c r="I7" s="7">
        <f t="shared" si="8"/>
        <v>0.15349083811826722</v>
      </c>
      <c r="J7" s="8">
        <f t="shared" si="9"/>
        <v>0.15625386375788841</v>
      </c>
      <c r="K7" s="9">
        <f t="shared" si="1"/>
        <v>2</v>
      </c>
      <c r="N7" s="5">
        <f t="shared" si="10"/>
        <v>5</v>
      </c>
      <c r="O7" s="5" t="str">
        <f t="shared" si="2"/>
        <v>TXNM</v>
      </c>
      <c r="P7" s="7">
        <f t="shared" si="3"/>
        <v>0</v>
      </c>
      <c r="Q7" s="7">
        <f t="shared" si="4"/>
        <v>0.18839458302169199</v>
      </c>
      <c r="R7" s="6">
        <f t="shared" si="5"/>
        <v>1606.1330699999999</v>
      </c>
      <c r="S7" s="4" t="s">
        <v>4</v>
      </c>
    </row>
    <row r="8" spans="2:19" x14ac:dyDescent="0.35">
      <c r="B8" s="4" t="s">
        <v>12</v>
      </c>
      <c r="C8" s="5" t="s">
        <v>13</v>
      </c>
      <c r="D8" s="6">
        <v>3922.76</v>
      </c>
      <c r="E8" s="6">
        <v>1937.3</v>
      </c>
      <c r="F8" s="6">
        <v>0</v>
      </c>
      <c r="G8" s="7">
        <f t="shared" si="6"/>
        <v>1</v>
      </c>
      <c r="H8" s="7">
        <f t="shared" si="7"/>
        <v>0.49386146488696731</v>
      </c>
      <c r="I8" s="7">
        <f t="shared" si="8"/>
        <v>0</v>
      </c>
      <c r="J8" s="8">
        <f t="shared" si="9"/>
        <v>0.49386146488696731</v>
      </c>
      <c r="K8" s="9">
        <f t="shared" si="1"/>
        <v>10</v>
      </c>
      <c r="N8" s="5">
        <f t="shared" si="10"/>
        <v>6</v>
      </c>
      <c r="O8" s="5" t="str">
        <f t="shared" si="2"/>
        <v>DUK</v>
      </c>
      <c r="P8" s="7">
        <f t="shared" si="3"/>
        <v>2.4921247847825453E-2</v>
      </c>
      <c r="Q8" s="7">
        <f t="shared" si="4"/>
        <v>0.17115581967464102</v>
      </c>
      <c r="R8" s="6">
        <f t="shared" si="5"/>
        <v>53725.788860000015</v>
      </c>
      <c r="S8" s="4" t="s">
        <v>12</v>
      </c>
    </row>
    <row r="9" spans="2:19" x14ac:dyDescent="0.35">
      <c r="B9" s="4" t="s">
        <v>6</v>
      </c>
      <c r="C9" s="5" t="s">
        <v>7</v>
      </c>
      <c r="D9" s="6">
        <v>6370.9916000000003</v>
      </c>
      <c r="E9" s="6">
        <v>0</v>
      </c>
      <c r="F9" s="6">
        <v>1164.873</v>
      </c>
      <c r="G9" s="7">
        <f t="shared" si="6"/>
        <v>1</v>
      </c>
      <c r="H9" s="7">
        <f t="shared" si="7"/>
        <v>0</v>
      </c>
      <c r="I9" s="7">
        <f t="shared" si="8"/>
        <v>0.18284014061484558</v>
      </c>
      <c r="J9" s="8">
        <f t="shared" si="9"/>
        <v>0.18284014061484558</v>
      </c>
      <c r="K9" s="9">
        <f t="shared" si="1"/>
        <v>4</v>
      </c>
      <c r="N9" s="5">
        <f t="shared" si="10"/>
        <v>7</v>
      </c>
      <c r="O9" s="5" t="str">
        <f t="shared" si="2"/>
        <v>SO</v>
      </c>
      <c r="P9" s="7">
        <f t="shared" si="3"/>
        <v>7.2049507027901888E-2</v>
      </c>
      <c r="Q9" s="7">
        <f t="shared" si="4"/>
        <v>0.14173291807148883</v>
      </c>
      <c r="R9" s="6">
        <f t="shared" si="5"/>
        <v>33460.603680000015</v>
      </c>
      <c r="S9" s="4" t="s">
        <v>6</v>
      </c>
    </row>
    <row r="10" spans="2:19" x14ac:dyDescent="0.35">
      <c r="B10" s="4" t="s">
        <v>18</v>
      </c>
      <c r="C10" s="5" t="s">
        <v>19</v>
      </c>
      <c r="D10" s="6">
        <v>1606.1330699999999</v>
      </c>
      <c r="E10" s="6">
        <v>0</v>
      </c>
      <c r="F10" s="6">
        <v>302.58677</v>
      </c>
      <c r="G10" s="7">
        <f t="shared" si="6"/>
        <v>1</v>
      </c>
      <c r="H10" s="7">
        <f t="shared" si="7"/>
        <v>0</v>
      </c>
      <c r="I10" s="7">
        <f t="shared" si="8"/>
        <v>0.18839458302169199</v>
      </c>
      <c r="J10" s="8">
        <f t="shared" si="9"/>
        <v>0.18839458302169199</v>
      </c>
      <c r="K10" s="9">
        <f t="shared" si="1"/>
        <v>5</v>
      </c>
      <c r="N10" s="5">
        <f t="shared" si="10"/>
        <v>8</v>
      </c>
      <c r="O10" s="5" t="str">
        <f t="shared" si="2"/>
        <v>NBP</v>
      </c>
      <c r="P10" s="7">
        <f t="shared" si="3"/>
        <v>0.23400894972361147</v>
      </c>
      <c r="Q10" s="7">
        <f t="shared" si="4"/>
        <v>0.17372992892866543</v>
      </c>
      <c r="R10" s="6">
        <f t="shared" si="5"/>
        <v>3799</v>
      </c>
      <c r="S10" s="4" t="s">
        <v>18</v>
      </c>
    </row>
    <row r="11" spans="2:19" x14ac:dyDescent="0.35">
      <c r="B11" s="4" t="s">
        <v>16</v>
      </c>
      <c r="C11" s="5" t="s">
        <v>17</v>
      </c>
      <c r="D11" s="6">
        <v>33460.603680000015</v>
      </c>
      <c r="E11" s="6">
        <v>2410.8200000000006</v>
      </c>
      <c r="F11" s="6">
        <v>4742.4690000000001</v>
      </c>
      <c r="G11" s="7">
        <f t="shared" si="6"/>
        <v>1</v>
      </c>
      <c r="H11" s="7">
        <f t="shared" si="7"/>
        <v>7.2049507027901888E-2</v>
      </c>
      <c r="I11" s="7">
        <f t="shared" si="8"/>
        <v>0.14173291807148883</v>
      </c>
      <c r="J11" s="8">
        <f t="shared" si="9"/>
        <v>0.21378242509939072</v>
      </c>
      <c r="K11" s="9">
        <f t="shared" si="1"/>
        <v>7</v>
      </c>
      <c r="N11" s="5">
        <f t="shared" si="10"/>
        <v>9</v>
      </c>
      <c r="O11" s="5" t="str">
        <f t="shared" si="2"/>
        <v>EIX</v>
      </c>
      <c r="P11" s="7">
        <f t="shared" si="3"/>
        <v>0.26277342833479944</v>
      </c>
      <c r="Q11" s="7">
        <f t="shared" si="4"/>
        <v>0.17708451744515194</v>
      </c>
      <c r="R11" s="6">
        <f t="shared" si="5"/>
        <v>3571.5940000000005</v>
      </c>
      <c r="S11" s="4" t="s">
        <v>21</v>
      </c>
    </row>
    <row r="12" spans="2:19" x14ac:dyDescent="0.35">
      <c r="B12" s="4" t="s">
        <v>35</v>
      </c>
      <c r="C12" s="5" t="s">
        <v>38</v>
      </c>
      <c r="D12" s="6">
        <v>3799</v>
      </c>
      <c r="E12" s="6">
        <v>889</v>
      </c>
      <c r="F12" s="6">
        <v>660</v>
      </c>
      <c r="G12" s="7">
        <f t="shared" si="6"/>
        <v>1</v>
      </c>
      <c r="H12" s="7">
        <f t="shared" si="7"/>
        <v>0.23400894972361147</v>
      </c>
      <c r="I12" s="7">
        <f t="shared" si="8"/>
        <v>0.17372992892866543</v>
      </c>
      <c r="J12" s="8">
        <f t="shared" si="9"/>
        <v>0.40773887865227687</v>
      </c>
      <c r="K12" s="9">
        <f t="shared" si="1"/>
        <v>8</v>
      </c>
      <c r="N12" s="5">
        <f t="shared" si="10"/>
        <v>10</v>
      </c>
      <c r="O12" s="5" t="str">
        <f t="shared" si="2"/>
        <v>IDA</v>
      </c>
      <c r="P12" s="7">
        <f t="shared" si="3"/>
        <v>0.49386146488696731</v>
      </c>
      <c r="Q12" s="7">
        <f t="shared" si="4"/>
        <v>0</v>
      </c>
      <c r="R12" s="6">
        <f t="shared" si="5"/>
        <v>3922.76</v>
      </c>
      <c r="S12" s="4" t="s">
        <v>41</v>
      </c>
    </row>
    <row r="13" spans="2:19" x14ac:dyDescent="0.35">
      <c r="B13" s="4" t="s">
        <v>36</v>
      </c>
      <c r="C13" s="5" t="s">
        <v>39</v>
      </c>
      <c r="D13" s="6">
        <v>13446.7</v>
      </c>
      <c r="E13" s="6">
        <v>13270.6</v>
      </c>
      <c r="F13" s="6">
        <v>0</v>
      </c>
      <c r="G13" s="7">
        <f t="shared" si="6"/>
        <v>1</v>
      </c>
      <c r="H13" s="7">
        <f t="shared" si="7"/>
        <v>0.98690385001524539</v>
      </c>
      <c r="I13" s="7">
        <f t="shared" si="8"/>
        <v>0</v>
      </c>
      <c r="J13" s="8">
        <f t="shared" si="9"/>
        <v>0.98690385001524539</v>
      </c>
      <c r="K13" s="9">
        <f t="shared" si="1"/>
        <v>12</v>
      </c>
      <c r="N13" s="5">
        <f t="shared" si="10"/>
        <v>11</v>
      </c>
      <c r="O13" s="5" t="str">
        <f t="shared" si="2"/>
        <v>NLH</v>
      </c>
      <c r="P13" s="7">
        <f t="shared" si="3"/>
        <v>0.92975734355044704</v>
      </c>
      <c r="Q13" s="7">
        <f t="shared" si="4"/>
        <v>0</v>
      </c>
      <c r="R13" s="6">
        <f t="shared" si="5"/>
        <v>7830</v>
      </c>
      <c r="S13" s="4" t="s">
        <v>36</v>
      </c>
    </row>
    <row r="14" spans="2:19" x14ac:dyDescent="0.35">
      <c r="B14" s="4" t="s">
        <v>37</v>
      </c>
      <c r="C14" s="5" t="s">
        <v>40</v>
      </c>
      <c r="D14" s="6">
        <v>7830</v>
      </c>
      <c r="E14" s="6">
        <v>7280</v>
      </c>
      <c r="F14" s="6">
        <v>0</v>
      </c>
      <c r="G14" s="7">
        <f t="shared" si="6"/>
        <v>1</v>
      </c>
      <c r="H14" s="7">
        <f t="shared" si="7"/>
        <v>0.92975734355044704</v>
      </c>
      <c r="I14" s="7">
        <f t="shared" si="8"/>
        <v>0</v>
      </c>
      <c r="J14" s="8">
        <f t="shared" si="9"/>
        <v>0.92975734355044704</v>
      </c>
      <c r="K14" s="9">
        <f t="shared" si="1"/>
        <v>11</v>
      </c>
      <c r="N14" s="5">
        <f t="shared" si="10"/>
        <v>12</v>
      </c>
      <c r="O14" s="5" t="str">
        <f t="shared" si="2"/>
        <v>BCH</v>
      </c>
      <c r="P14" s="7">
        <f t="shared" si="3"/>
        <v>0.98690385001524539</v>
      </c>
      <c r="Q14" s="7">
        <f t="shared" si="4"/>
        <v>0</v>
      </c>
      <c r="R14" s="6">
        <f t="shared" si="5"/>
        <v>13446.7</v>
      </c>
      <c r="S14" s="4" t="s">
        <v>37</v>
      </c>
    </row>
    <row r="15" spans="2:19" x14ac:dyDescent="0.35">
      <c r="B15" s="4" t="s">
        <v>32</v>
      </c>
      <c r="C15" s="5" t="s">
        <v>30</v>
      </c>
      <c r="D15" s="6">
        <v>12142</v>
      </c>
      <c r="E15" s="6">
        <v>6566</v>
      </c>
      <c r="F15" s="6">
        <v>5576</v>
      </c>
      <c r="G15" s="7">
        <f t="shared" si="6"/>
        <v>1</v>
      </c>
      <c r="H15" s="7">
        <f t="shared" si="7"/>
        <v>0.54076758359413601</v>
      </c>
      <c r="I15" s="7">
        <f t="shared" si="8"/>
        <v>0.45923241640586393</v>
      </c>
      <c r="J15" s="8">
        <f t="shared" si="9"/>
        <v>1</v>
      </c>
      <c r="K15" s="9">
        <f t="shared" si="1"/>
        <v>13</v>
      </c>
      <c r="N15" s="5">
        <f t="shared" si="10"/>
        <v>13</v>
      </c>
      <c r="O15" s="5" t="str">
        <f t="shared" si="2"/>
        <v>OPG</v>
      </c>
      <c r="P15" s="7">
        <f t="shared" si="3"/>
        <v>0.54076758359413601</v>
      </c>
      <c r="Q15" s="7">
        <f t="shared" si="4"/>
        <v>0.45923241640586393</v>
      </c>
      <c r="R15" s="6">
        <f t="shared" si="5"/>
        <v>12142</v>
      </c>
      <c r="S15" s="4" t="s">
        <v>32</v>
      </c>
    </row>
    <row r="16" spans="2:19" x14ac:dyDescent="0.35">
      <c r="D16" s="6"/>
      <c r="E16" s="6"/>
      <c r="F16" s="6"/>
      <c r="G16" s="7"/>
      <c r="H16" s="7"/>
      <c r="I16" s="7"/>
      <c r="J16" s="8"/>
      <c r="K16" s="9"/>
      <c r="P16" s="10">
        <f>SUMPRODUCT(J3:J14,D3:D14)/SUM(D3:D14)</f>
        <v>0.29595853575726494</v>
      </c>
      <c r="Q16" s="7"/>
      <c r="R16" s="6"/>
    </row>
    <row r="21" spans="2:2" x14ac:dyDescent="0.35">
      <c r="B21" s="4">
        <f>490+245</f>
        <v>735</v>
      </c>
    </row>
  </sheetData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223a6b1ba5ef2a2ddb208cead17a178b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bf246fbce190657253927da34a7a3ec4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B2115E-6503-4BA7-B740-3611852E608E}"/>
</file>

<file path=customXml/itemProps2.xml><?xml version="1.0" encoding="utf-8"?>
<ds:datastoreItem xmlns:ds="http://schemas.openxmlformats.org/officeDocument/2006/customXml" ds:itemID="{AB322017-A329-469D-80D6-6DE1B1D4CF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705D3-6B2B-40B4-95CF-88D6428D7E28}">
  <ds:schemaRefs>
    <ds:schemaRef ds:uri="63d7fcb5-7bd1-497a-b94f-6231df271a74"/>
    <ds:schemaRef ds:uri="http://schemas.microsoft.com/office/infopath/2007/PartnerControls"/>
    <ds:schemaRef ds:uri="http://schemas.microsoft.com/office/2006/metadata/properties"/>
    <ds:schemaRef ds:uri="http://purl.org/dc/terms/"/>
    <ds:schemaRef ds:uri="76a73a03-073c-4e8a-9fc1-654f7c642b9a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Generation Capacity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Crowley</dc:creator>
  <cp:keywords/>
  <dc:description/>
  <cp:lastModifiedBy>Fiona O'Connell</cp:lastModifiedBy>
  <cp:revision/>
  <dcterms:created xsi:type="dcterms:W3CDTF">2025-04-14T16:51:26Z</dcterms:created>
  <dcterms:modified xsi:type="dcterms:W3CDTF">2026-06-16T15:26:15Z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  <property fmtid="{D5CDD505-2E9C-101B-9397-08002B2CF9AE}" pid="3" name="{A44787D4-0540-4523-9961-78E4036D8C6D}">
    <vt:lpwstr>{26FC2419-43C5-4004-AD78-49BB8397BD9E}</vt:lpwstr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