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0" documentId="13_ncr:1_{94C66A01-3514-4C26-8BA4-886E1C68D8F6}" xr6:coauthVersionLast="47" xr6:coauthVersionMax="47" xr10:uidLastSave="{C264E7D1-2398-426E-B9B4-02074C0F8A9D}"/>
  <bookViews>
    <workbookView xWindow="-120" yWindow="-120" windowWidth="29040" windowHeight="15720" xr2:uid="{4ACE446A-65C8-437D-893B-EF2BE1301776}"/>
  </bookViews>
  <sheets>
    <sheet name="Attachment 1" sheetId="2" r:id="rId1"/>
  </sheets>
  <definedNames>
    <definedName name="_xlnm.Print_Area" localSheetId="0">'Attachment 1'!$A$6:$AA$58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9" i="2" l="1"/>
  <c r="I48" i="2"/>
  <c r="I47" i="2"/>
  <c r="I46" i="2"/>
  <c r="I45" i="2"/>
  <c r="I44" i="2"/>
  <c r="I43" i="2"/>
  <c r="I42" i="2"/>
  <c r="I41" i="2"/>
  <c r="I36" i="2"/>
  <c r="W48" i="2"/>
  <c r="W47" i="2"/>
  <c r="W46" i="2"/>
  <c r="W45" i="2"/>
  <c r="W44" i="2"/>
  <c r="W43" i="2"/>
  <c r="W42" i="2"/>
  <c r="W41" i="2"/>
  <c r="W40" i="2"/>
  <c r="E37" i="2"/>
  <c r="W36" i="2"/>
  <c r="W35" i="2"/>
  <c r="I35" i="2" l="1"/>
  <c r="I34" i="2"/>
  <c r="I33" i="2"/>
  <c r="I28" i="2"/>
  <c r="I27" i="2"/>
  <c r="I26" i="2"/>
  <c r="I25" i="2"/>
  <c r="I24" i="2"/>
  <c r="I22" i="2"/>
  <c r="I21" i="2"/>
  <c r="I20" i="2"/>
  <c r="W33" i="2"/>
  <c r="W25" i="2"/>
  <c r="W27" i="2"/>
  <c r="W24" i="2"/>
  <c r="W26" i="2"/>
  <c r="W28" i="2"/>
  <c r="W34" i="2"/>
  <c r="W23" i="2"/>
  <c r="W22" i="2"/>
  <c r="W21" i="2"/>
  <c r="W20" i="2"/>
  <c r="W19" i="2"/>
  <c r="E29" i="2"/>
  <c r="E51" i="2" s="1"/>
  <c r="I19" i="2"/>
  <c r="S48" i="2"/>
  <c r="AA48" i="2" s="1"/>
  <c r="Q48" i="2"/>
  <c r="Y48" i="2"/>
  <c r="S47" i="2"/>
  <c r="AA47" i="2" s="1"/>
  <c r="Y47" i="2"/>
  <c r="Q47" i="2"/>
  <c r="Q46" i="2"/>
  <c r="S46" i="2"/>
  <c r="AA46" i="2" s="1"/>
  <c r="Y46" i="2"/>
  <c r="S45" i="2"/>
  <c r="AA45" i="2" s="1"/>
  <c r="Y45" i="2"/>
  <c r="Q45" i="2"/>
  <c r="S44" i="2"/>
  <c r="AA44" i="2" s="1"/>
  <c r="Q44" i="2"/>
  <c r="Y44" i="2"/>
  <c r="Q43" i="2"/>
  <c r="S43" i="2"/>
  <c r="AA43" i="2" s="1"/>
  <c r="Y43" i="2"/>
  <c r="Y42" i="2"/>
  <c r="S42" i="2"/>
  <c r="AA42" i="2" s="1"/>
  <c r="Q42" i="2"/>
  <c r="Q41" i="2"/>
  <c r="Y41" i="2"/>
  <c r="S41" i="2"/>
  <c r="AA41" i="2" s="1"/>
  <c r="Y40" i="2"/>
  <c r="S40" i="2"/>
  <c r="AA40" i="2" s="1"/>
  <c r="Q40" i="2"/>
  <c r="G49" i="2"/>
  <c r="I49" i="2" s="1"/>
  <c r="I40" i="2"/>
  <c r="Y36" i="2"/>
  <c r="Q36" i="2"/>
  <c r="S36" i="2"/>
  <c r="AA36" i="2" s="1"/>
  <c r="S34" i="2"/>
  <c r="AA34" i="2" s="1"/>
  <c r="Q34" i="2"/>
  <c r="Y34" i="2"/>
  <c r="S33" i="2"/>
  <c r="AA33" i="2" s="1"/>
  <c r="Q33" i="2"/>
  <c r="Y33" i="2"/>
  <c r="Y32" i="2"/>
  <c r="Q32" i="2"/>
  <c r="G37" i="2"/>
  <c r="I37" i="2" s="1"/>
  <c r="I32" i="2"/>
  <c r="Q27" i="2"/>
  <c r="S27" i="2"/>
  <c r="AA27" i="2" s="1"/>
  <c r="Y27" i="2"/>
  <c r="S26" i="2"/>
  <c r="AA26" i="2" s="1"/>
  <c r="Y26" i="2"/>
  <c r="Q26" i="2"/>
  <c r="S25" i="2"/>
  <c r="AA25" i="2" s="1"/>
  <c r="Q25" i="2"/>
  <c r="Y25" i="2"/>
  <c r="Y24" i="2"/>
  <c r="S24" i="2"/>
  <c r="AA24" i="2" s="1"/>
  <c r="Q24" i="2"/>
  <c r="S23" i="2"/>
  <c r="AA23" i="2" s="1"/>
  <c r="Y23" i="2"/>
  <c r="Q23" i="2"/>
  <c r="G29" i="2"/>
  <c r="I23" i="2"/>
  <c r="Q22" i="2"/>
  <c r="S22" i="2"/>
  <c r="AA22" i="2" s="1"/>
  <c r="Y22" i="2"/>
  <c r="Y21" i="2"/>
  <c r="S21" i="2"/>
  <c r="AA21" i="2" s="1"/>
  <c r="Q21" i="2"/>
  <c r="Y20" i="2"/>
  <c r="S20" i="2"/>
  <c r="AA20" i="2" s="1"/>
  <c r="Q20" i="2"/>
  <c r="I29" i="2" l="1"/>
  <c r="G51" i="2"/>
  <c r="I51" i="2" s="1"/>
  <c r="S28" i="2" l="1"/>
  <c r="AA28" i="2" s="1"/>
  <c r="Q28" i="2"/>
  <c r="Y28" i="2"/>
  <c r="S32" i="2" l="1"/>
  <c r="AA32" i="2" s="1"/>
  <c r="W32" i="2"/>
  <c r="Q19" i="2" l="1"/>
  <c r="S19" i="2"/>
  <c r="AA19" i="2" s="1"/>
  <c r="Y19" i="2"/>
  <c r="S35" i="2" l="1"/>
  <c r="AA35" i="2" s="1"/>
  <c r="Q35" i="2"/>
  <c r="Y35" i="2"/>
</calcChain>
</file>

<file path=xl/sharedStrings.xml><?xml version="1.0" encoding="utf-8"?>
<sst xmlns="http://schemas.openxmlformats.org/spreadsheetml/2006/main" count="104" uniqueCount="89">
  <si>
    <t>Filed: 2026-06-18</t>
  </si>
  <si>
    <t>EB-2025-0295</t>
  </si>
  <si>
    <t>​​Exhibit I.-STAFF-78</t>
  </si>
  <si>
    <t>Attachment 1</t>
  </si>
  <si>
    <t>ENBRIDGE GAS INC.</t>
  </si>
  <si>
    <t>2027 - 2030 DSM Plan</t>
  </si>
  <si>
    <t>2027 DSM Budget Bill Impacts - STAFF 78 Scenario 1 - 10% Increase to Residential, Income Qualified, Commercial and Industrial Programs</t>
  </si>
  <si>
    <t>2027 STAFF 78</t>
  </si>
  <si>
    <t>Proposed</t>
  </si>
  <si>
    <t>STAFF 78</t>
  </si>
  <si>
    <t>Typical</t>
  </si>
  <si>
    <t>2027 STAFF 78 Scenario 1</t>
  </si>
  <si>
    <t>Scenario 1</t>
  </si>
  <si>
    <t>DSM Budget</t>
  </si>
  <si>
    <t>Annual</t>
  </si>
  <si>
    <t>DSM Amounts</t>
  </si>
  <si>
    <t xml:space="preserve"> DSM Amounts in Total Bill</t>
  </si>
  <si>
    <t>Scenario 1 Change</t>
  </si>
  <si>
    <t xml:space="preserve">DSM Total </t>
  </si>
  <si>
    <t xml:space="preserve">Total </t>
  </si>
  <si>
    <t>Change</t>
  </si>
  <si>
    <t>Line</t>
  </si>
  <si>
    <t>in Rates (1)</t>
  </si>
  <si>
    <t>Billing Units</t>
  </si>
  <si>
    <t>in Total Bill</t>
  </si>
  <si>
    <t>Monthly</t>
  </si>
  <si>
    <t>Impact (2)</t>
  </si>
  <si>
    <t>Total Bill (3)</t>
  </si>
  <si>
    <t>Bill</t>
  </si>
  <si>
    <t>Impact  (4)</t>
  </si>
  <si>
    <t>No.</t>
  </si>
  <si>
    <t>Rate Class</t>
  </si>
  <si>
    <t>($000s)</t>
  </si>
  <si>
    <t>(%)</t>
  </si>
  <si>
    <t>(m³)</t>
  </si>
  <si>
    <t>Annual ($)</t>
  </si>
  <si>
    <t>($)</t>
  </si>
  <si>
    <t>($ / customer)</t>
  </si>
  <si>
    <t>(a)</t>
  </si>
  <si>
    <t>(b)</t>
  </si>
  <si>
    <t>(c)=(b-a)/(a)</t>
  </si>
  <si>
    <t>(d)</t>
  </si>
  <si>
    <t>(e)</t>
  </si>
  <si>
    <t>(f)</t>
  </si>
  <si>
    <t>(g)=(f/12)</t>
  </si>
  <si>
    <t>(h)=(f-e)</t>
  </si>
  <si>
    <t>(i)</t>
  </si>
  <si>
    <t>(j)=(e/i)</t>
  </si>
  <si>
    <t>(k)=(f/i)</t>
  </si>
  <si>
    <t>(l)=(h/i)</t>
  </si>
  <si>
    <t>EGD Rate Zone</t>
  </si>
  <si>
    <t>Rate 1</t>
  </si>
  <si>
    <t>Rate 6</t>
  </si>
  <si>
    <t>Rate 100</t>
  </si>
  <si>
    <t>Rate 110</t>
  </si>
  <si>
    <t>Rate 115</t>
  </si>
  <si>
    <t>Rate 125</t>
  </si>
  <si>
    <t>Rate 135</t>
  </si>
  <si>
    <t>Rate 145</t>
  </si>
  <si>
    <t>Rate 170</t>
  </si>
  <si>
    <t>Rate 200</t>
  </si>
  <si>
    <t>Total EGD</t>
  </si>
  <si>
    <t>Union North Rate Zone</t>
  </si>
  <si>
    <t>Rate 01</t>
  </si>
  <si>
    <t>Rate 10</t>
  </si>
  <si>
    <t>Rate 20</t>
  </si>
  <si>
    <t>Rate 25</t>
  </si>
  <si>
    <t>Total Union North</t>
  </si>
  <si>
    <t>Union South Rate Zone</t>
  </si>
  <si>
    <t>Rate M1</t>
  </si>
  <si>
    <t>Rate M2</t>
  </si>
  <si>
    <t>Rate M4</t>
  </si>
  <si>
    <t>Rate M5</t>
  </si>
  <si>
    <t>Rate M7</t>
  </si>
  <si>
    <t>Rate M9</t>
  </si>
  <si>
    <t>Rate T1</t>
  </si>
  <si>
    <t>Rate T2</t>
  </si>
  <si>
    <t>Rate T3</t>
  </si>
  <si>
    <t>Total Union South</t>
  </si>
  <si>
    <t>Total EGI</t>
  </si>
  <si>
    <t>Notes:</t>
  </si>
  <si>
    <t>(1)</t>
  </si>
  <si>
    <t>Exhibit F, Tab 1, Schedule 3, Updated June 18th, 2026.</t>
  </si>
  <si>
    <t>(2)</t>
  </si>
  <si>
    <t>Year-over-Year for 2027 STAFF 78 Scenario 1 is relative to the proposed 2027 DSM budget.</t>
  </si>
  <si>
    <t>(3)</t>
  </si>
  <si>
    <t>Total Bill - Sales Service as per EB-2025-0163, Rate Order, Working Papers, Schedule 3, column (c).</t>
  </si>
  <si>
    <t>(4)</t>
  </si>
  <si>
    <t>Year-over-Year for 2027 STAFF 78 Scenario 1 vs. 2027 Proposed is relative to 2026 Rates Rate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</si>
</sst>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#,##0;\(#,##0\);_(* &quot;-&quot;_)"/>
    <numFmt numFmtId="166" formatCode="_(* #,##0_);_(* \(#,##0\);_(* &quot;-&quot;??_);_(@_)"/>
    <numFmt numFmtId="167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" fontId="2" fillId="0" borderId="0" xfId="0" quotePrefix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2" applyFont="1" applyFill="1"/>
    <xf numFmtId="166" fontId="2" fillId="0" borderId="0" xfId="0" applyNumberFormat="1" applyFont="1"/>
    <xf numFmtId="44" fontId="5" fillId="0" borderId="0" xfId="1" applyFont="1" applyFill="1"/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167" fontId="2" fillId="0" borderId="0" xfId="2" applyNumberFormat="1" applyFont="1" applyFill="1"/>
    <xf numFmtId="9" fontId="4" fillId="0" borderId="0" xfId="2" applyFont="1" applyFill="1"/>
    <xf numFmtId="164" fontId="5" fillId="0" borderId="0" xfId="1" applyNumberFormat="1" applyFont="1" applyFill="1"/>
    <xf numFmtId="165" fontId="2" fillId="0" borderId="0" xfId="0" applyNumberFormat="1" applyFont="1" applyAlignment="1">
      <alignment horizontal="center"/>
    </xf>
    <xf numFmtId="164" fontId="2" fillId="0" borderId="2" xfId="0" applyNumberFormat="1" applyFont="1" applyBorder="1"/>
    <xf numFmtId="9" fontId="2" fillId="0" borderId="2" xfId="2" applyFont="1" applyFill="1" applyBorder="1"/>
    <xf numFmtId="164" fontId="2" fillId="0" borderId="0" xfId="2" applyNumberFormat="1" applyFont="1" applyFill="1"/>
    <xf numFmtId="166" fontId="2" fillId="0" borderId="0" xfId="0" quotePrefix="1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3" fontId="2" fillId="0" borderId="0" xfId="0" applyNumberFormat="1" applyFont="1"/>
    <xf numFmtId="164" fontId="2" fillId="0" borderId="3" xfId="0" applyNumberFormat="1" applyFont="1" applyBorder="1"/>
    <xf numFmtId="9" fontId="2" fillId="0" borderId="3" xfId="2" applyFont="1" applyFill="1" applyBorder="1"/>
    <xf numFmtId="0" fontId="2" fillId="0" borderId="0" xfId="0" quotePrefix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DF9D279D-D78E-457B-9818-CC39AA3D902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9CA9-DE4A-41F9-B639-14B06009D7EB}">
  <sheetPr>
    <pageSetUpPr fitToPage="1"/>
  </sheetPr>
  <dimension ref="A1:AC59"/>
  <sheetViews>
    <sheetView tabSelected="1" zoomScale="90" zoomScaleNormal="90" workbookViewId="0">
      <selection activeCell="M67" sqref="M67"/>
    </sheetView>
  </sheetViews>
  <sheetFormatPr defaultColWidth="9.140625" defaultRowHeight="13.5" x14ac:dyDescent="0.25"/>
  <cols>
    <col min="1" max="1" width="4.5703125" style="5" customWidth="1"/>
    <col min="2" max="2" width="1.7109375" style="5" customWidth="1"/>
    <col min="3" max="3" width="16.85546875" style="5" customWidth="1"/>
    <col min="4" max="4" width="1.42578125" style="5" customWidth="1"/>
    <col min="5" max="5" width="13.5703125" style="5" customWidth="1"/>
    <col min="6" max="6" width="1.42578125" style="5" customWidth="1"/>
    <col min="7" max="7" width="12.140625" style="5" customWidth="1"/>
    <col min="8" max="8" width="1.42578125" style="5" customWidth="1"/>
    <col min="9" max="9" width="9.7109375" style="5" customWidth="1"/>
    <col min="10" max="10" width="1.7109375" style="5" customWidth="1"/>
    <col min="11" max="11" width="13" style="5" customWidth="1"/>
    <col min="12" max="12" width="1.7109375" style="5" customWidth="1"/>
    <col min="13" max="13" width="12.140625" style="5" customWidth="1"/>
    <col min="14" max="14" width="1.7109375" style="5" customWidth="1"/>
    <col min="15" max="15" width="12.140625" style="5" customWidth="1"/>
    <col min="16" max="16" width="1.42578125" style="5" customWidth="1"/>
    <col min="17" max="17" width="12.140625" style="5" customWidth="1"/>
    <col min="18" max="18" width="1.42578125" style="5" customWidth="1"/>
    <col min="19" max="19" width="14.140625" style="5" customWidth="1"/>
    <col min="20" max="20" width="1.5703125" style="5" customWidth="1"/>
    <col min="21" max="21" width="13.42578125" style="5" customWidth="1"/>
    <col min="22" max="22" width="1.42578125" style="5" customWidth="1"/>
    <col min="23" max="23" width="9.7109375" style="5" customWidth="1"/>
    <col min="24" max="24" width="1.42578125" style="5" customWidth="1"/>
    <col min="25" max="25" width="9.7109375" style="5" customWidth="1"/>
    <col min="26" max="26" width="1.42578125" style="5" customWidth="1"/>
    <col min="27" max="27" width="9.7109375" style="5" customWidth="1"/>
    <col min="28" max="16384" width="9.140625" style="5"/>
  </cols>
  <sheetData>
    <row r="1" spans="1:28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  <c r="AA1" s="1" t="s">
        <v>0</v>
      </c>
    </row>
    <row r="2" spans="1:28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 t="s">
        <v>1</v>
      </c>
    </row>
    <row r="3" spans="1:28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" t="s">
        <v>2</v>
      </c>
    </row>
    <row r="4" spans="1:28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" t="s">
        <v>3</v>
      </c>
    </row>
    <row r="5" spans="1:28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6"/>
      <c r="N5" s="6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"/>
    </row>
    <row r="6" spans="1:28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6"/>
      <c r="L6" s="6"/>
      <c r="M6" s="6"/>
      <c r="N6" s="6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</row>
    <row r="7" spans="1:28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</row>
    <row r="8" spans="1:28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8" x14ac:dyDescent="0.25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</row>
    <row r="10" spans="1:28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  <c r="AB10" s="6"/>
    </row>
    <row r="11" spans="1:28" x14ac:dyDescent="0.25">
      <c r="A11" s="9"/>
      <c r="B11" s="3"/>
      <c r="C11" s="3"/>
      <c r="D11" s="3"/>
      <c r="E11" s="2">
        <v>2027</v>
      </c>
      <c r="F11" s="3"/>
      <c r="G11" s="2">
        <v>2027</v>
      </c>
      <c r="H11" s="3"/>
      <c r="I11" s="3"/>
      <c r="J11" s="3"/>
      <c r="K11" s="3"/>
      <c r="L11" s="3"/>
      <c r="M11" s="2">
        <v>2027</v>
      </c>
      <c r="N11" s="3"/>
      <c r="O11" s="3"/>
      <c r="P11" s="3"/>
      <c r="Q11" s="3"/>
      <c r="R11" s="3"/>
      <c r="S11" s="2">
        <v>2027</v>
      </c>
      <c r="T11" s="3"/>
      <c r="U11" s="3"/>
      <c r="V11" s="3"/>
      <c r="W11" s="2">
        <v>2027</v>
      </c>
      <c r="X11" s="3"/>
      <c r="Y11" s="39" t="s">
        <v>7</v>
      </c>
      <c r="Z11" s="39"/>
      <c r="AA11" s="39"/>
      <c r="AB11" s="6"/>
    </row>
    <row r="12" spans="1:28" x14ac:dyDescent="0.25">
      <c r="A12" s="2"/>
      <c r="B12" s="3"/>
      <c r="C12" s="3"/>
      <c r="D12" s="3"/>
      <c r="E12" s="2" t="s">
        <v>8</v>
      </c>
      <c r="F12" s="2"/>
      <c r="G12" s="2" t="s">
        <v>9</v>
      </c>
      <c r="H12" s="2"/>
      <c r="I12" s="2"/>
      <c r="J12" s="2"/>
      <c r="K12" s="2" t="s">
        <v>10</v>
      </c>
      <c r="L12" s="2"/>
      <c r="M12" s="2" t="s">
        <v>8</v>
      </c>
      <c r="N12" s="2"/>
      <c r="O12" s="8" t="s">
        <v>11</v>
      </c>
      <c r="P12" s="8"/>
      <c r="Q12" s="8"/>
      <c r="R12" s="2"/>
      <c r="S12" s="10" t="s">
        <v>9</v>
      </c>
      <c r="T12" s="3"/>
      <c r="U12" s="11"/>
      <c r="V12" s="3"/>
      <c r="W12" s="12" t="s">
        <v>8</v>
      </c>
      <c r="X12" s="3"/>
      <c r="Y12" s="38" t="s">
        <v>12</v>
      </c>
      <c r="Z12" s="38"/>
      <c r="AA12" s="38"/>
      <c r="AB12" s="6"/>
    </row>
    <row r="13" spans="1:28" x14ac:dyDescent="0.25">
      <c r="A13" s="2"/>
      <c r="B13" s="3"/>
      <c r="C13" s="3"/>
      <c r="D13" s="3"/>
      <c r="E13" s="2" t="s">
        <v>13</v>
      </c>
      <c r="F13" s="2"/>
      <c r="G13" s="2" t="s">
        <v>12</v>
      </c>
      <c r="H13" s="2"/>
      <c r="I13" s="8"/>
      <c r="J13" s="2"/>
      <c r="K13" s="2" t="s">
        <v>14</v>
      </c>
      <c r="L13" s="2"/>
      <c r="M13" s="2" t="s">
        <v>15</v>
      </c>
      <c r="N13" s="2"/>
      <c r="O13" s="38" t="s">
        <v>16</v>
      </c>
      <c r="P13" s="38"/>
      <c r="Q13" s="38"/>
      <c r="R13" s="2"/>
      <c r="S13" s="2" t="s">
        <v>17</v>
      </c>
      <c r="T13" s="3"/>
      <c r="U13" s="2">
        <v>2026</v>
      </c>
      <c r="V13" s="2"/>
      <c r="W13" s="2" t="s">
        <v>18</v>
      </c>
      <c r="X13" s="2"/>
      <c r="Y13" s="2" t="s">
        <v>19</v>
      </c>
      <c r="Z13" s="2"/>
      <c r="AA13" s="2" t="s">
        <v>20</v>
      </c>
      <c r="AB13" s="6"/>
    </row>
    <row r="14" spans="1:28" x14ac:dyDescent="0.25">
      <c r="A14" s="2" t="s">
        <v>21</v>
      </c>
      <c r="B14" s="3"/>
      <c r="C14" s="3"/>
      <c r="D14" s="3"/>
      <c r="E14" s="2" t="s">
        <v>22</v>
      </c>
      <c r="F14" s="2"/>
      <c r="G14" s="2" t="s">
        <v>13</v>
      </c>
      <c r="H14" s="2"/>
      <c r="I14" s="2" t="s">
        <v>20</v>
      </c>
      <c r="J14" s="2"/>
      <c r="K14" s="2" t="s">
        <v>23</v>
      </c>
      <c r="L14" s="2"/>
      <c r="M14" s="2" t="s">
        <v>24</v>
      </c>
      <c r="N14" s="2"/>
      <c r="O14" s="2" t="s">
        <v>14</v>
      </c>
      <c r="P14" s="2"/>
      <c r="Q14" s="2" t="s">
        <v>25</v>
      </c>
      <c r="R14" s="2"/>
      <c r="S14" s="8" t="s">
        <v>26</v>
      </c>
      <c r="T14" s="3"/>
      <c r="U14" s="2" t="s">
        <v>27</v>
      </c>
      <c r="V14" s="2"/>
      <c r="W14" s="2" t="s">
        <v>28</v>
      </c>
      <c r="X14" s="2"/>
      <c r="Y14" s="2" t="s">
        <v>28</v>
      </c>
      <c r="Z14" s="2"/>
      <c r="AA14" s="2" t="s">
        <v>29</v>
      </c>
      <c r="AB14" s="6"/>
    </row>
    <row r="15" spans="1:28" x14ac:dyDescent="0.25">
      <c r="A15" s="12" t="s">
        <v>30</v>
      </c>
      <c r="B15" s="3"/>
      <c r="C15" s="13" t="s">
        <v>31</v>
      </c>
      <c r="D15" s="3"/>
      <c r="E15" s="12" t="s">
        <v>32</v>
      </c>
      <c r="F15" s="3"/>
      <c r="G15" s="12" t="s">
        <v>32</v>
      </c>
      <c r="H15" s="12"/>
      <c r="I15" s="12" t="s">
        <v>33</v>
      </c>
      <c r="J15" s="3"/>
      <c r="K15" s="12" t="s">
        <v>34</v>
      </c>
      <c r="L15" s="12"/>
      <c r="M15" s="12" t="s">
        <v>35</v>
      </c>
      <c r="N15" s="12"/>
      <c r="O15" s="12" t="s">
        <v>36</v>
      </c>
      <c r="P15" s="2"/>
      <c r="Q15" s="12" t="s">
        <v>36</v>
      </c>
      <c r="R15" s="12"/>
      <c r="S15" s="12" t="s">
        <v>37</v>
      </c>
      <c r="T15" s="3"/>
      <c r="U15" s="12" t="s">
        <v>36</v>
      </c>
      <c r="V15" s="3"/>
      <c r="W15" s="12" t="s">
        <v>33</v>
      </c>
      <c r="X15" s="3"/>
      <c r="Y15" s="12" t="s">
        <v>33</v>
      </c>
      <c r="Z15" s="12"/>
      <c r="AA15" s="12" t="s">
        <v>33</v>
      </c>
      <c r="AB15" s="6"/>
    </row>
    <row r="16" spans="1:28" x14ac:dyDescent="0.25">
      <c r="A16" s="2"/>
      <c r="B16" s="3"/>
      <c r="C16" s="3"/>
      <c r="D16" s="3"/>
      <c r="E16" s="2" t="s">
        <v>38</v>
      </c>
      <c r="F16" s="2"/>
      <c r="G16" s="2" t="s">
        <v>39</v>
      </c>
      <c r="H16" s="2"/>
      <c r="I16" s="14" t="s">
        <v>40</v>
      </c>
      <c r="J16" s="2"/>
      <c r="K16" s="14" t="s">
        <v>41</v>
      </c>
      <c r="L16" s="14"/>
      <c r="M16" s="14" t="s">
        <v>42</v>
      </c>
      <c r="N16" s="14"/>
      <c r="O16" s="2" t="s">
        <v>43</v>
      </c>
      <c r="P16" s="2"/>
      <c r="Q16" s="2" t="s">
        <v>44</v>
      </c>
      <c r="R16" s="14"/>
      <c r="S16" s="2" t="s">
        <v>45</v>
      </c>
      <c r="T16" s="2"/>
      <c r="U16" s="2" t="s">
        <v>46</v>
      </c>
      <c r="V16" s="2"/>
      <c r="W16" s="2" t="s">
        <v>47</v>
      </c>
      <c r="X16" s="2"/>
      <c r="Y16" s="2" t="s">
        <v>48</v>
      </c>
      <c r="Z16" s="2"/>
      <c r="AA16" s="2" t="s">
        <v>49</v>
      </c>
      <c r="AB16" s="6"/>
    </row>
    <row r="17" spans="1:29" x14ac:dyDescent="0.25">
      <c r="A17" s="2"/>
      <c r="B17" s="3"/>
      <c r="C17" s="3"/>
      <c r="D17" s="3"/>
      <c r="E17" s="2"/>
      <c r="F17" s="2"/>
      <c r="G17" s="2"/>
      <c r="H17" s="2"/>
      <c r="I17" s="2"/>
      <c r="J17" s="2"/>
      <c r="K17" s="3"/>
      <c r="L17" s="3"/>
      <c r="M17" s="3"/>
      <c r="N17" s="3"/>
      <c r="O17" s="2"/>
      <c r="P17" s="2"/>
      <c r="Q17" s="2"/>
      <c r="R17" s="14"/>
      <c r="S17" s="2"/>
      <c r="T17" s="2"/>
      <c r="U17" s="2"/>
      <c r="V17" s="2"/>
      <c r="W17" s="2"/>
      <c r="X17" s="2"/>
      <c r="Y17" s="2"/>
      <c r="Z17" s="2"/>
      <c r="AA17" s="2"/>
    </row>
    <row r="18" spans="1:29" x14ac:dyDescent="0.25">
      <c r="A18" s="2"/>
      <c r="B18" s="3"/>
      <c r="C18" s="15" t="s">
        <v>50</v>
      </c>
      <c r="D18" s="3"/>
      <c r="E18" s="2"/>
      <c r="F18" s="2"/>
      <c r="G18" s="2"/>
      <c r="H18" s="2"/>
      <c r="I18" s="2"/>
      <c r="J18" s="2"/>
      <c r="K18" s="14"/>
      <c r="L18" s="14"/>
      <c r="M18" s="14"/>
      <c r="N18" s="14"/>
      <c r="O18" s="2"/>
      <c r="P18" s="2"/>
      <c r="Q18" s="2"/>
      <c r="R18" s="14"/>
      <c r="S18" s="2"/>
      <c r="T18" s="2"/>
      <c r="U18" s="2"/>
      <c r="V18" s="2"/>
      <c r="W18" s="2"/>
      <c r="X18" s="2"/>
      <c r="Y18" s="2"/>
      <c r="Z18" s="2"/>
      <c r="AA18" s="2"/>
    </row>
    <row r="19" spans="1:29" x14ac:dyDescent="0.25">
      <c r="A19" s="2">
        <v>1</v>
      </c>
      <c r="B19" s="3"/>
      <c r="C19" s="16" t="s">
        <v>51</v>
      </c>
      <c r="D19" s="3"/>
      <c r="E19" s="17">
        <v>60825.329744353774</v>
      </c>
      <c r="F19" s="18"/>
      <c r="G19" s="17">
        <v>66333.787990066892</v>
      </c>
      <c r="H19" s="19"/>
      <c r="I19" s="20">
        <f>(G19-E19)/E19</f>
        <v>9.0561913414443126E-2</v>
      </c>
      <c r="J19" s="2"/>
      <c r="K19" s="21">
        <v>2400</v>
      </c>
      <c r="L19" s="21"/>
      <c r="M19" s="22">
        <v>28.702467919544517</v>
      </c>
      <c r="N19" s="23"/>
      <c r="O19" s="23">
        <v>31.305613668609283</v>
      </c>
      <c r="P19" s="23"/>
      <c r="Q19" s="23">
        <f>O19/12</f>
        <v>2.6088011390507737</v>
      </c>
      <c r="R19" s="23"/>
      <c r="S19" s="23">
        <f>O19-M19</f>
        <v>2.6031457490647654</v>
      </c>
      <c r="T19" s="24"/>
      <c r="U19" s="17">
        <v>1061.2661430000001</v>
      </c>
      <c r="V19" s="2"/>
      <c r="W19" s="25">
        <f>M19/U19</f>
        <v>2.704549476949112E-2</v>
      </c>
      <c r="X19" s="2"/>
      <c r="Y19" s="25">
        <f>O19/U19</f>
        <v>2.9498362757634192E-2</v>
      </c>
      <c r="Z19" s="25"/>
      <c r="AA19" s="25">
        <f>S19/U19</f>
        <v>2.4528679881430696E-3</v>
      </c>
      <c r="AC19" s="26"/>
    </row>
    <row r="20" spans="1:29" x14ac:dyDescent="0.25">
      <c r="A20" s="2">
        <v>2</v>
      </c>
      <c r="B20" s="3"/>
      <c r="C20" s="16" t="s">
        <v>52</v>
      </c>
      <c r="D20" s="3"/>
      <c r="E20" s="17">
        <v>34155.960008645205</v>
      </c>
      <c r="F20" s="18"/>
      <c r="G20" s="17">
        <v>37273.115769960641</v>
      </c>
      <c r="H20" s="19"/>
      <c r="I20" s="20">
        <f t="shared" ref="I20:I29" si="0">(G20-E20)/E20</f>
        <v>9.1262425665285182E-2</v>
      </c>
      <c r="J20" s="2"/>
      <c r="K20" s="21">
        <v>22606</v>
      </c>
      <c r="L20" s="21"/>
      <c r="M20" s="22">
        <v>161.02102410650377</v>
      </c>
      <c r="N20" s="23"/>
      <c r="O20" s="23">
        <v>175.71619334957222</v>
      </c>
      <c r="P20" s="23"/>
      <c r="Q20" s="23">
        <f t="shared" ref="Q20:Q28" si="1">O20/12</f>
        <v>14.643016112464352</v>
      </c>
      <c r="R20" s="23"/>
      <c r="S20" s="23">
        <f t="shared" ref="S20:S28" si="2">O20-M20</f>
        <v>14.695169243068449</v>
      </c>
      <c r="T20" s="24"/>
      <c r="U20" s="17">
        <v>7436.8137349999997</v>
      </c>
      <c r="V20" s="2"/>
      <c r="W20" s="25">
        <f t="shared" ref="W20:W28" si="3">M20/U20</f>
        <v>2.1651883433450519E-2</v>
      </c>
      <c r="X20" s="2"/>
      <c r="Y20" s="25">
        <f t="shared" ref="Y20:Y28" si="4">O20/U20</f>
        <v>2.3627886835809291E-2</v>
      </c>
      <c r="Z20" s="25"/>
      <c r="AA20" s="25">
        <f t="shared" ref="AA20:AA28" si="5">S20/U20</f>
        <v>1.9760034023587722E-3</v>
      </c>
      <c r="AC20" s="26"/>
    </row>
    <row r="21" spans="1:29" x14ac:dyDescent="0.25">
      <c r="A21" s="2">
        <v>3</v>
      </c>
      <c r="B21" s="3"/>
      <c r="C21" s="16" t="s">
        <v>53</v>
      </c>
      <c r="D21" s="3"/>
      <c r="E21" s="17">
        <v>287.36955279631593</v>
      </c>
      <c r="F21" s="18"/>
      <c r="G21" s="17">
        <v>313.67832128984463</v>
      </c>
      <c r="H21" s="19"/>
      <c r="I21" s="20">
        <f t="shared" si="0"/>
        <v>9.1550299040121491E-2</v>
      </c>
      <c r="J21" s="2"/>
      <c r="K21" s="21">
        <v>598567</v>
      </c>
      <c r="L21" s="21"/>
      <c r="M21" s="27">
        <v>4195.0016730550124</v>
      </c>
      <c r="N21" s="17"/>
      <c r="O21" s="17">
        <v>4579.055330696996</v>
      </c>
      <c r="P21" s="17"/>
      <c r="Q21" s="17">
        <f t="shared" si="1"/>
        <v>381.58794422474966</v>
      </c>
      <c r="R21" s="17"/>
      <c r="S21" s="17">
        <f t="shared" si="2"/>
        <v>384.05365764198359</v>
      </c>
      <c r="T21" s="18"/>
      <c r="U21" s="17">
        <v>203404.58016000001</v>
      </c>
      <c r="V21" s="2"/>
      <c r="W21" s="25">
        <f t="shared" si="3"/>
        <v>2.0623929263319359E-2</v>
      </c>
      <c r="X21" s="2"/>
      <c r="Y21" s="25">
        <f t="shared" si="4"/>
        <v>2.2512056154758497E-2</v>
      </c>
      <c r="Z21" s="25"/>
      <c r="AA21" s="25">
        <f t="shared" si="5"/>
        <v>1.8881268914391371E-3</v>
      </c>
      <c r="AC21" s="26"/>
    </row>
    <row r="22" spans="1:29" x14ac:dyDescent="0.25">
      <c r="A22" s="2">
        <v>4</v>
      </c>
      <c r="B22" s="3"/>
      <c r="C22" s="16" t="s">
        <v>54</v>
      </c>
      <c r="D22" s="3"/>
      <c r="E22" s="17">
        <v>6686.6241680153307</v>
      </c>
      <c r="F22" s="18"/>
      <c r="G22" s="17">
        <v>7299.4501234783465</v>
      </c>
      <c r="H22" s="19"/>
      <c r="I22" s="20">
        <f t="shared" si="0"/>
        <v>9.1649528979719799E-2</v>
      </c>
      <c r="J22" s="2"/>
      <c r="K22" s="21">
        <v>9976120</v>
      </c>
      <c r="L22" s="21"/>
      <c r="M22" s="27">
        <v>55285.336823941732</v>
      </c>
      <c r="N22" s="17"/>
      <c r="O22" s="17">
        <v>60352.211903341115</v>
      </c>
      <c r="P22" s="17"/>
      <c r="Q22" s="17">
        <f t="shared" si="1"/>
        <v>5029.3509919450926</v>
      </c>
      <c r="R22" s="17"/>
      <c r="S22" s="17">
        <f t="shared" si="2"/>
        <v>5066.8750793993822</v>
      </c>
      <c r="T22" s="18"/>
      <c r="U22" s="17">
        <v>2027015.76746</v>
      </c>
      <c r="V22" s="2"/>
      <c r="W22" s="25">
        <f t="shared" si="3"/>
        <v>2.7274251000631501E-2</v>
      </c>
      <c r="X22" s="2"/>
      <c r="Y22" s="25">
        <f t="shared" si="4"/>
        <v>2.977392325811401E-2</v>
      </c>
      <c r="Z22" s="25"/>
      <c r="AA22" s="25">
        <f t="shared" si="5"/>
        <v>2.4996722574825107E-3</v>
      </c>
      <c r="AC22" s="26"/>
    </row>
    <row r="23" spans="1:29" x14ac:dyDescent="0.25">
      <c r="A23" s="2">
        <v>5</v>
      </c>
      <c r="B23" s="3"/>
      <c r="C23" s="16" t="s">
        <v>55</v>
      </c>
      <c r="D23" s="3"/>
      <c r="E23" s="17">
        <v>295.4773541038964</v>
      </c>
      <c r="F23" s="18"/>
      <c r="G23" s="17">
        <v>322.4730042480133</v>
      </c>
      <c r="H23" s="19"/>
      <c r="I23" s="20">
        <f t="shared" si="0"/>
        <v>9.1362839720788291E-2</v>
      </c>
      <c r="J23" s="2"/>
      <c r="K23" s="21">
        <v>69832850</v>
      </c>
      <c r="L23" s="21"/>
      <c r="M23" s="27">
        <v>67726.385403737891</v>
      </c>
      <c r="N23" s="17"/>
      <c r="O23" s="17">
        <v>73914.060298247728</v>
      </c>
      <c r="P23" s="17"/>
      <c r="Q23" s="17">
        <f t="shared" si="1"/>
        <v>6159.5050248539774</v>
      </c>
      <c r="R23" s="17"/>
      <c r="S23" s="17">
        <f t="shared" si="2"/>
        <v>6187.674894509837</v>
      </c>
      <c r="T23" s="18"/>
      <c r="U23" s="17">
        <v>13646720.842704</v>
      </c>
      <c r="V23" s="2"/>
      <c r="W23" s="25">
        <f t="shared" si="3"/>
        <v>4.9628321839635722E-3</v>
      </c>
      <c r="X23" s="2"/>
      <c r="Y23" s="25">
        <f t="shared" si="4"/>
        <v>5.4162506253481908E-3</v>
      </c>
      <c r="Z23" s="25"/>
      <c r="AA23" s="25">
        <f t="shared" si="5"/>
        <v>4.5341844138461866E-4</v>
      </c>
      <c r="AC23" s="26"/>
    </row>
    <row r="24" spans="1:29" x14ac:dyDescent="0.25">
      <c r="A24" s="2">
        <v>6</v>
      </c>
      <c r="B24" s="3"/>
      <c r="C24" s="16" t="s">
        <v>56</v>
      </c>
      <c r="D24" s="3"/>
      <c r="E24" s="17">
        <v>148.50124341512887</v>
      </c>
      <c r="F24" s="18"/>
      <c r="G24" s="17">
        <v>161.98069823310814</v>
      </c>
      <c r="H24" s="19"/>
      <c r="I24" s="20">
        <f t="shared" si="0"/>
        <v>9.0769979482919441E-2</v>
      </c>
      <c r="J24" s="2"/>
      <c r="K24" s="21">
        <v>206000000</v>
      </c>
      <c r="L24" s="21"/>
      <c r="M24" s="27">
        <v>36377.059104140848</v>
      </c>
      <c r="N24" s="17"/>
      <c r="O24" s="17">
        <v>39679.004012672231</v>
      </c>
      <c r="P24" s="17"/>
      <c r="Q24" s="17">
        <f t="shared" si="1"/>
        <v>3306.5836677226857</v>
      </c>
      <c r="R24" s="17"/>
      <c r="S24" s="17">
        <f t="shared" si="2"/>
        <v>3301.9449085313827</v>
      </c>
      <c r="T24" s="18"/>
      <c r="U24" s="17">
        <v>28877365.260000002</v>
      </c>
      <c r="V24" s="2"/>
      <c r="W24" s="25">
        <f t="shared" si="3"/>
        <v>1.2597083832481483E-3</v>
      </c>
      <c r="X24" s="2"/>
      <c r="Y24" s="25">
        <f t="shared" si="4"/>
        <v>1.3740520873500295E-3</v>
      </c>
      <c r="Z24" s="28"/>
      <c r="AA24" s="25">
        <f t="shared" si="5"/>
        <v>1.1434370410188116E-4</v>
      </c>
      <c r="AC24" s="26"/>
    </row>
    <row r="25" spans="1:29" x14ac:dyDescent="0.25">
      <c r="A25" s="2">
        <v>7</v>
      </c>
      <c r="B25" s="3"/>
      <c r="C25" s="16" t="s">
        <v>57</v>
      </c>
      <c r="D25" s="3"/>
      <c r="E25" s="17">
        <v>1924.244905852383</v>
      </c>
      <c r="F25" s="18"/>
      <c r="G25" s="17">
        <v>2100.8442851075638</v>
      </c>
      <c r="H25" s="19"/>
      <c r="I25" s="20">
        <f t="shared" si="0"/>
        <v>9.1775937001611838E-2</v>
      </c>
      <c r="J25" s="2"/>
      <c r="K25" s="21">
        <v>598567</v>
      </c>
      <c r="L25" s="21"/>
      <c r="M25" s="27">
        <v>17694.675639624093</v>
      </c>
      <c r="N25" s="17"/>
      <c r="O25" s="17">
        <v>19318.621076390195</v>
      </c>
      <c r="P25" s="17"/>
      <c r="Q25" s="17">
        <f t="shared" si="1"/>
        <v>1609.8850896991828</v>
      </c>
      <c r="R25" s="17"/>
      <c r="S25" s="17">
        <f t="shared" si="2"/>
        <v>1623.9454367661019</v>
      </c>
      <c r="T25" s="18"/>
      <c r="U25" s="17">
        <v>123037.16606575341</v>
      </c>
      <c r="V25" s="2"/>
      <c r="W25" s="25">
        <f t="shared" si="3"/>
        <v>0.14381569573999875</v>
      </c>
      <c r="X25" s="2"/>
      <c r="Y25" s="25">
        <f t="shared" si="4"/>
        <v>0.15701451597207591</v>
      </c>
      <c r="Z25" s="25"/>
      <c r="AA25" s="25">
        <f t="shared" si="5"/>
        <v>1.3198820232077147E-2</v>
      </c>
      <c r="AC25" s="26"/>
    </row>
    <row r="26" spans="1:29" x14ac:dyDescent="0.25">
      <c r="A26" s="2">
        <v>8</v>
      </c>
      <c r="B26" s="3"/>
      <c r="C26" s="16" t="s">
        <v>58</v>
      </c>
      <c r="D26" s="3"/>
      <c r="E26" s="17">
        <v>110.7986053154945</v>
      </c>
      <c r="F26" s="18"/>
      <c r="G26" s="17">
        <v>120.93808219822314</v>
      </c>
      <c r="H26" s="19"/>
      <c r="I26" s="20">
        <f t="shared" si="0"/>
        <v>9.1512676119495345E-2</v>
      </c>
      <c r="J26" s="2"/>
      <c r="K26" s="21">
        <v>339188</v>
      </c>
      <c r="L26" s="21"/>
      <c r="M26" s="27">
        <v>844.32369376989664</v>
      </c>
      <c r="N26" s="17"/>
      <c r="O26" s="17">
        <v>921.59001449788047</v>
      </c>
      <c r="P26" s="17"/>
      <c r="Q26" s="17">
        <f t="shared" si="1"/>
        <v>76.799167874823368</v>
      </c>
      <c r="R26" s="17"/>
      <c r="S26" s="17">
        <f t="shared" si="2"/>
        <v>77.266320727983839</v>
      </c>
      <c r="T26" s="18"/>
      <c r="U26" s="17">
        <v>73345.827980438349</v>
      </c>
      <c r="V26" s="2"/>
      <c r="W26" s="25">
        <f t="shared" si="3"/>
        <v>1.1511543560392848E-2</v>
      </c>
      <c r="X26" s="2"/>
      <c r="Y26" s="25">
        <f t="shared" si="4"/>
        <v>1.2564995717870587E-2</v>
      </c>
      <c r="Z26" s="25"/>
      <c r="AA26" s="25">
        <f t="shared" si="5"/>
        <v>1.0534521574777382E-3</v>
      </c>
      <c r="AC26" s="26"/>
    </row>
    <row r="27" spans="1:29" x14ac:dyDescent="0.25">
      <c r="A27" s="2">
        <v>9</v>
      </c>
      <c r="B27" s="3"/>
      <c r="C27" s="16" t="s">
        <v>59</v>
      </c>
      <c r="D27" s="3"/>
      <c r="E27" s="17">
        <v>1255.6393314344566</v>
      </c>
      <c r="F27" s="18"/>
      <c r="G27" s="17">
        <v>1370.6931199035239</v>
      </c>
      <c r="H27" s="19"/>
      <c r="I27" s="20">
        <f t="shared" si="0"/>
        <v>9.162964681715452E-2</v>
      </c>
      <c r="J27" s="2"/>
      <c r="K27" s="21">
        <v>9976121</v>
      </c>
      <c r="L27" s="21"/>
      <c r="M27" s="27">
        <v>51802.884880251921</v>
      </c>
      <c r="N27" s="17"/>
      <c r="O27" s="17">
        <v>56549.564925939107</v>
      </c>
      <c r="P27" s="17"/>
      <c r="Q27" s="17">
        <f t="shared" si="1"/>
        <v>4712.4637438282589</v>
      </c>
      <c r="R27" s="17"/>
      <c r="S27" s="17">
        <f t="shared" si="2"/>
        <v>4746.6800456871861</v>
      </c>
      <c r="T27" s="18"/>
      <c r="U27" s="17">
        <v>1753248.8665008768</v>
      </c>
      <c r="V27" s="2"/>
      <c r="W27" s="25">
        <f t="shared" si="3"/>
        <v>2.9546795021541804E-2</v>
      </c>
      <c r="X27" s="2"/>
      <c r="Y27" s="25">
        <f t="shared" si="4"/>
        <v>3.2254157413944537E-2</v>
      </c>
      <c r="Z27" s="25"/>
      <c r="AA27" s="25">
        <f t="shared" si="5"/>
        <v>2.7073623924027284E-3</v>
      </c>
      <c r="AC27" s="26"/>
    </row>
    <row r="28" spans="1:29" x14ac:dyDescent="0.25">
      <c r="A28" s="2">
        <v>10</v>
      </c>
      <c r="B28" s="3"/>
      <c r="C28" s="16" t="s">
        <v>60</v>
      </c>
      <c r="D28" s="3"/>
      <c r="E28" s="17">
        <v>59.257984293342048</v>
      </c>
      <c r="F28" s="18"/>
      <c r="G28" s="17">
        <v>64.636829311845887</v>
      </c>
      <c r="H28" s="19"/>
      <c r="I28" s="20">
        <f t="shared" si="0"/>
        <v>9.076996260752293E-2</v>
      </c>
      <c r="J28" s="2"/>
      <c r="K28" s="21">
        <v>140305600</v>
      </c>
      <c r="L28" s="21"/>
      <c r="M28" s="27">
        <v>43457.02</v>
      </c>
      <c r="N28" s="17"/>
      <c r="O28" s="17">
        <v>47401.61</v>
      </c>
      <c r="P28" s="17"/>
      <c r="Q28" s="17">
        <f t="shared" si="1"/>
        <v>3950.1341666666667</v>
      </c>
      <c r="R28" s="17"/>
      <c r="S28" s="17">
        <f t="shared" si="2"/>
        <v>3944.5900000000038</v>
      </c>
      <c r="T28" s="18"/>
      <c r="U28" s="17">
        <v>31532140.692580823</v>
      </c>
      <c r="V28" s="2"/>
      <c r="W28" s="25">
        <f t="shared" si="3"/>
        <v>1.3781817233304737E-3</v>
      </c>
      <c r="X28" s="2"/>
      <c r="Y28" s="25">
        <f t="shared" si="4"/>
        <v>1.503279160845337E-3</v>
      </c>
      <c r="Z28" s="28"/>
      <c r="AA28" s="25">
        <f t="shared" si="5"/>
        <v>1.2509743751486316E-4</v>
      </c>
      <c r="AC28" s="26"/>
    </row>
    <row r="29" spans="1:29" x14ac:dyDescent="0.25">
      <c r="A29" s="2">
        <v>11</v>
      </c>
      <c r="B29" s="3"/>
      <c r="C29" s="3" t="s">
        <v>61</v>
      </c>
      <c r="D29" s="3"/>
      <c r="E29" s="29">
        <f>SUM(E19:E28)</f>
        <v>105749.20289822533</v>
      </c>
      <c r="F29" s="17"/>
      <c r="G29" s="29">
        <f>SUM(G19:G28)</f>
        <v>115361.59822379799</v>
      </c>
      <c r="H29" s="19"/>
      <c r="I29" s="30">
        <f t="shared" si="0"/>
        <v>9.0898040478128092E-2</v>
      </c>
      <c r="J29" s="3"/>
      <c r="K29" s="21"/>
      <c r="L29" s="21"/>
      <c r="M29" s="17"/>
      <c r="N29" s="17"/>
      <c r="O29" s="17"/>
      <c r="P29" s="17"/>
      <c r="Q29" s="17"/>
      <c r="R29" s="17"/>
      <c r="S29" s="31"/>
      <c r="T29" s="17"/>
      <c r="U29" s="17"/>
      <c r="V29" s="3"/>
      <c r="W29" s="3"/>
      <c r="X29" s="3"/>
      <c r="Y29" s="3"/>
      <c r="Z29" s="3"/>
      <c r="AA29" s="3"/>
      <c r="AC29" s="26"/>
    </row>
    <row r="30" spans="1:29" x14ac:dyDescent="0.25">
      <c r="A30" s="2"/>
      <c r="B30" s="3"/>
      <c r="C30" s="3"/>
      <c r="D30" s="3"/>
      <c r="E30" s="18"/>
      <c r="F30" s="18"/>
      <c r="G30" s="18"/>
      <c r="H30" s="2"/>
      <c r="I30" s="2"/>
      <c r="J30" s="2"/>
      <c r="K30" s="32"/>
      <c r="L30" s="32"/>
      <c r="M30" s="18"/>
      <c r="N30" s="18"/>
      <c r="O30" s="18"/>
      <c r="P30" s="18"/>
      <c r="Q30" s="18"/>
      <c r="R30" s="33"/>
      <c r="S30" s="18"/>
      <c r="T30" s="18"/>
      <c r="U30" s="17"/>
      <c r="V30" s="2"/>
      <c r="W30" s="2"/>
      <c r="X30" s="2"/>
      <c r="Y30" s="2"/>
      <c r="Z30" s="2"/>
      <c r="AA30" s="2"/>
      <c r="AC30" s="26"/>
    </row>
    <row r="31" spans="1:29" x14ac:dyDescent="0.25">
      <c r="A31" s="2"/>
      <c r="B31" s="3"/>
      <c r="C31" s="15" t="s">
        <v>62</v>
      </c>
      <c r="D31" s="3"/>
      <c r="E31" s="17"/>
      <c r="F31" s="17"/>
      <c r="G31" s="17"/>
      <c r="H31" s="3"/>
      <c r="I31" s="3"/>
      <c r="J31" s="3"/>
      <c r="K31" s="21"/>
      <c r="L31" s="21"/>
      <c r="M31" s="17"/>
      <c r="N31" s="17"/>
      <c r="O31" s="17"/>
      <c r="P31" s="17"/>
      <c r="Q31" s="17"/>
      <c r="R31" s="17"/>
      <c r="S31" s="17"/>
      <c r="T31" s="17"/>
      <c r="U31" s="17"/>
      <c r="V31" s="3"/>
      <c r="W31" s="3"/>
      <c r="X31" s="3"/>
      <c r="Y31" s="3"/>
      <c r="Z31" s="3"/>
      <c r="AA31" s="3"/>
      <c r="AC31" s="26"/>
    </row>
    <row r="32" spans="1:29" x14ac:dyDescent="0.25">
      <c r="A32" s="2">
        <v>12</v>
      </c>
      <c r="B32" s="3"/>
      <c r="C32" s="16" t="s">
        <v>63</v>
      </c>
      <c r="D32" s="3"/>
      <c r="E32" s="17">
        <v>11327.636580159433</v>
      </c>
      <c r="F32" s="17"/>
      <c r="G32" s="17">
        <v>12354.523838307927</v>
      </c>
      <c r="H32" s="19"/>
      <c r="I32" s="20">
        <f t="shared" ref="I32:I37" si="6">(G32-E32)/E32</f>
        <v>9.0653266538150257E-2</v>
      </c>
      <c r="J32" s="3"/>
      <c r="K32" s="21">
        <v>2200</v>
      </c>
      <c r="L32" s="21"/>
      <c r="M32" s="22">
        <v>27.361562822183544</v>
      </c>
      <c r="N32" s="23"/>
      <c r="O32" s="23">
        <v>29.816812529558547</v>
      </c>
      <c r="P32" s="23"/>
      <c r="Q32" s="23">
        <f t="shared" ref="Q32:Q36" si="7">O32/12</f>
        <v>2.4847343774632122</v>
      </c>
      <c r="R32" s="23"/>
      <c r="S32" s="23">
        <f t="shared" ref="S32:S36" si="8">O32-M32</f>
        <v>2.4552497073750033</v>
      </c>
      <c r="T32" s="23"/>
      <c r="U32" s="17">
        <v>1185.7427901999999</v>
      </c>
      <c r="V32" s="3"/>
      <c r="W32" s="25">
        <f t="shared" ref="W32:W36" si="9">M32/U32</f>
        <v>2.3075462105545209E-2</v>
      </c>
      <c r="X32" s="2"/>
      <c r="Y32" s="25">
        <f t="shared" ref="Y32:Y36" si="10">O32/U32</f>
        <v>2.5146104851735449E-2</v>
      </c>
      <c r="Z32" s="25"/>
      <c r="AA32" s="25">
        <f t="shared" ref="AA32:AA36" si="11">S32/U32</f>
        <v>2.0706427461902382E-3</v>
      </c>
      <c r="AC32" s="26"/>
    </row>
    <row r="33" spans="1:29" x14ac:dyDescent="0.25">
      <c r="A33" s="2">
        <v>13</v>
      </c>
      <c r="B33" s="3"/>
      <c r="C33" s="16" t="s">
        <v>64</v>
      </c>
      <c r="D33" s="3"/>
      <c r="E33" s="17">
        <v>1843.5196234532445</v>
      </c>
      <c r="F33" s="17"/>
      <c r="G33" s="17">
        <v>2011.7589593214184</v>
      </c>
      <c r="H33" s="19"/>
      <c r="I33" s="20">
        <f t="shared" si="6"/>
        <v>9.1259856270491574E-2</v>
      </c>
      <c r="J33" s="3"/>
      <c r="K33" s="21">
        <v>93000</v>
      </c>
      <c r="L33" s="21"/>
      <c r="M33" s="22">
        <v>647.44258498614545</v>
      </c>
      <c r="N33" s="23"/>
      <c r="O33" s="23">
        <v>706.52810223537381</v>
      </c>
      <c r="P33" s="23"/>
      <c r="Q33" s="23">
        <f t="shared" si="7"/>
        <v>58.877341852947815</v>
      </c>
      <c r="R33" s="23"/>
      <c r="S33" s="23">
        <f t="shared" si="8"/>
        <v>59.08551724922836</v>
      </c>
      <c r="T33" s="23"/>
      <c r="U33" s="17">
        <v>33861.310041160003</v>
      </c>
      <c r="V33" s="3"/>
      <c r="W33" s="25">
        <f t="shared" si="9"/>
        <v>1.9120423403558479E-2</v>
      </c>
      <c r="X33" s="2"/>
      <c r="Y33" s="25">
        <f t="shared" si="10"/>
        <v>2.0865350495198085E-2</v>
      </c>
      <c r="Z33" s="25"/>
      <c r="AA33" s="25">
        <f t="shared" si="11"/>
        <v>1.7449270916396074E-3</v>
      </c>
      <c r="AC33" s="26"/>
    </row>
    <row r="34" spans="1:29" x14ac:dyDescent="0.25">
      <c r="A34" s="2">
        <v>14</v>
      </c>
      <c r="B34" s="3"/>
      <c r="C34" s="16" t="s">
        <v>65</v>
      </c>
      <c r="D34" s="3"/>
      <c r="E34" s="17">
        <v>2389.3663031290616</v>
      </c>
      <c r="F34" s="17"/>
      <c r="G34" s="17">
        <v>2595.3626475583401</v>
      </c>
      <c r="H34" s="19"/>
      <c r="I34" s="20">
        <f t="shared" si="6"/>
        <v>8.6213798260865296E-2</v>
      </c>
      <c r="J34" s="3"/>
      <c r="K34" s="21">
        <v>3000000</v>
      </c>
      <c r="L34" s="21"/>
      <c r="M34" s="27">
        <v>6701.484540530495</v>
      </c>
      <c r="N34" s="17"/>
      <c r="O34" s="17">
        <v>7279.2449767561047</v>
      </c>
      <c r="P34" s="17"/>
      <c r="Q34" s="17">
        <f t="shared" si="7"/>
        <v>606.60374806300877</v>
      </c>
      <c r="R34" s="17"/>
      <c r="S34" s="17">
        <f t="shared" si="8"/>
        <v>577.76043622560974</v>
      </c>
      <c r="T34" s="17"/>
      <c r="U34" s="17">
        <v>681758.91320000007</v>
      </c>
      <c r="V34" s="3"/>
      <c r="W34" s="25">
        <f>M34/U34</f>
        <v>9.8296984619907039E-3</v>
      </c>
      <c r="X34" s="2"/>
      <c r="Y34" s="25">
        <f t="shared" si="10"/>
        <v>1.0677154102157919E-2</v>
      </c>
      <c r="Z34" s="25"/>
      <c r="AA34" s="25">
        <f t="shared" si="11"/>
        <v>8.474556401672134E-4</v>
      </c>
      <c r="AC34" s="26"/>
    </row>
    <row r="35" spans="1:29" x14ac:dyDescent="0.25">
      <c r="A35" s="2">
        <v>15</v>
      </c>
      <c r="B35" s="3"/>
      <c r="C35" s="16" t="s">
        <v>66</v>
      </c>
      <c r="D35" s="3"/>
      <c r="E35" s="17">
        <v>58.944739791362295</v>
      </c>
      <c r="F35" s="17"/>
      <c r="G35" s="17">
        <v>64.295154356553738</v>
      </c>
      <c r="H35" s="19"/>
      <c r="I35" s="20">
        <f t="shared" si="6"/>
        <v>9.0770009064922316E-2</v>
      </c>
      <c r="J35" s="3"/>
      <c r="K35" s="21">
        <v>2275000</v>
      </c>
      <c r="L35" s="21"/>
      <c r="M35" s="27">
        <v>754.18</v>
      </c>
      <c r="N35" s="17"/>
      <c r="O35" s="17">
        <v>822.64</v>
      </c>
      <c r="P35" s="17"/>
      <c r="Q35" s="17">
        <f t="shared" si="7"/>
        <v>68.553333333333327</v>
      </c>
      <c r="R35" s="17"/>
      <c r="S35" s="17">
        <f t="shared" si="8"/>
        <v>68.460000000000036</v>
      </c>
      <c r="T35" s="17"/>
      <c r="U35" s="17">
        <v>495684.26500000001</v>
      </c>
      <c r="V35" s="3"/>
      <c r="W35" s="25">
        <f t="shared" si="9"/>
        <v>1.5214927187571709E-3</v>
      </c>
      <c r="X35" s="2"/>
      <c r="Y35" s="25">
        <f t="shared" si="10"/>
        <v>1.6596048292959228E-3</v>
      </c>
      <c r="Z35" s="25"/>
      <c r="AA35" s="25">
        <f t="shared" si="11"/>
        <v>1.38112110538752E-4</v>
      </c>
      <c r="AC35" s="26"/>
    </row>
    <row r="36" spans="1:29" x14ac:dyDescent="0.25">
      <c r="A36" s="2">
        <v>16</v>
      </c>
      <c r="B36" s="3"/>
      <c r="C36" s="16" t="s">
        <v>53</v>
      </c>
      <c r="D36" s="3"/>
      <c r="E36" s="17">
        <v>912.18515777441439</v>
      </c>
      <c r="F36" s="17"/>
      <c r="G36" s="17">
        <v>917.43881031884621</v>
      </c>
      <c r="H36" s="19"/>
      <c r="I36" s="20">
        <f t="shared" si="6"/>
        <v>5.7594146316191841E-3</v>
      </c>
      <c r="J36" s="3"/>
      <c r="K36" s="21">
        <v>27000000</v>
      </c>
      <c r="L36" s="21"/>
      <c r="M36" s="27">
        <v>29709.83</v>
      </c>
      <c r="N36" s="17"/>
      <c r="O36" s="17">
        <v>29880.94</v>
      </c>
      <c r="P36" s="17"/>
      <c r="Q36" s="17">
        <f t="shared" si="7"/>
        <v>2490.0783333333334</v>
      </c>
      <c r="R36" s="17"/>
      <c r="S36" s="17">
        <f t="shared" si="8"/>
        <v>171.10999999999694</v>
      </c>
      <c r="T36" s="17"/>
      <c r="U36" s="17">
        <v>6022269.0899999999</v>
      </c>
      <c r="V36" s="3"/>
      <c r="W36" s="25">
        <f t="shared" si="9"/>
        <v>4.9333282116757757E-3</v>
      </c>
      <c r="X36" s="2"/>
      <c r="Y36" s="25">
        <f t="shared" si="10"/>
        <v>4.9617410901843309E-3</v>
      </c>
      <c r="Z36" s="25"/>
      <c r="AA36" s="25">
        <f t="shared" si="11"/>
        <v>2.8412878508555146E-5</v>
      </c>
      <c r="AC36" s="26"/>
    </row>
    <row r="37" spans="1:29" x14ac:dyDescent="0.25">
      <c r="A37" s="2">
        <v>17</v>
      </c>
      <c r="B37" s="3"/>
      <c r="C37" s="3" t="s">
        <v>67</v>
      </c>
      <c r="D37" s="3"/>
      <c r="E37" s="29">
        <f>SUM(E32:E36)</f>
        <v>16531.652404307515</v>
      </c>
      <c r="F37" s="29"/>
      <c r="G37" s="29">
        <f>SUM(G32:G36)</f>
        <v>17943.379409863086</v>
      </c>
      <c r="H37" s="19"/>
      <c r="I37" s="30">
        <f t="shared" si="6"/>
        <v>8.5395396118280897E-2</v>
      </c>
      <c r="J37" s="3"/>
      <c r="K37" s="21"/>
      <c r="L37" s="21"/>
      <c r="M37" s="17"/>
      <c r="N37" s="17"/>
      <c r="O37" s="17"/>
      <c r="P37" s="17"/>
      <c r="Q37" s="17"/>
      <c r="R37" s="17"/>
      <c r="S37" s="31"/>
      <c r="T37" s="17"/>
      <c r="U37" s="17"/>
      <c r="V37" s="3"/>
      <c r="W37" s="3"/>
      <c r="X37" s="3"/>
      <c r="Y37" s="3"/>
      <c r="Z37" s="3"/>
      <c r="AA37" s="3"/>
      <c r="AC37" s="26"/>
    </row>
    <row r="38" spans="1:29" x14ac:dyDescent="0.25">
      <c r="A38" s="2"/>
      <c r="B38" s="3"/>
      <c r="C38" s="3"/>
      <c r="D38" s="3"/>
      <c r="E38" s="18"/>
      <c r="F38" s="18"/>
      <c r="G38" s="18"/>
      <c r="H38" s="2"/>
      <c r="I38" s="2"/>
      <c r="J38" s="2"/>
      <c r="K38" s="32"/>
      <c r="L38" s="32"/>
      <c r="M38" s="18"/>
      <c r="N38" s="18"/>
      <c r="O38" s="18"/>
      <c r="P38" s="18"/>
      <c r="Q38" s="18"/>
      <c r="R38" s="33"/>
      <c r="S38" s="18"/>
      <c r="T38" s="18"/>
      <c r="U38" s="17"/>
      <c r="V38" s="2"/>
      <c r="W38" s="2"/>
      <c r="X38" s="2"/>
      <c r="Y38" s="2"/>
      <c r="Z38" s="2"/>
      <c r="AA38" s="2"/>
      <c r="AC38" s="26"/>
    </row>
    <row r="39" spans="1:29" x14ac:dyDescent="0.25">
      <c r="A39" s="2"/>
      <c r="B39" s="3"/>
      <c r="C39" s="15" t="s">
        <v>68</v>
      </c>
      <c r="D39" s="3"/>
      <c r="E39" s="17"/>
      <c r="F39" s="17"/>
      <c r="G39" s="17"/>
      <c r="H39" s="19"/>
      <c r="I39" s="3"/>
      <c r="J39" s="3"/>
      <c r="K39" s="21"/>
      <c r="L39" s="21"/>
      <c r="M39" s="17"/>
      <c r="N39" s="17"/>
      <c r="O39" s="17"/>
      <c r="P39" s="17"/>
      <c r="Q39" s="17"/>
      <c r="R39" s="17"/>
      <c r="S39" s="17"/>
      <c r="T39" s="17"/>
      <c r="U39" s="17"/>
      <c r="V39" s="3"/>
      <c r="W39" s="3"/>
      <c r="X39" s="3"/>
      <c r="Y39" s="3"/>
      <c r="Z39" s="3"/>
      <c r="AA39" s="3"/>
      <c r="AC39" s="26"/>
    </row>
    <row r="40" spans="1:29" x14ac:dyDescent="0.25">
      <c r="A40" s="2">
        <v>18</v>
      </c>
      <c r="B40" s="3"/>
      <c r="C40" s="16" t="s">
        <v>69</v>
      </c>
      <c r="D40" s="3"/>
      <c r="E40" s="17">
        <v>36060.535376176747</v>
      </c>
      <c r="F40" s="17"/>
      <c r="G40" s="17">
        <v>39328.744995216883</v>
      </c>
      <c r="H40" s="19"/>
      <c r="I40" s="20">
        <f t="shared" ref="I40:I49" si="12">(G40-E40)/E40</f>
        <v>9.0631200700344153E-2</v>
      </c>
      <c r="J40" s="3"/>
      <c r="K40" s="21">
        <v>2200</v>
      </c>
      <c r="L40" s="21"/>
      <c r="M40" s="22">
        <v>27.3615628221836</v>
      </c>
      <c r="N40" s="23"/>
      <c r="O40" s="23">
        <v>29.816812529558547</v>
      </c>
      <c r="P40" s="23"/>
      <c r="Q40" s="23">
        <f t="shared" ref="Q40:Q48" si="13">O40/12</f>
        <v>2.4847343774632122</v>
      </c>
      <c r="R40" s="23"/>
      <c r="S40" s="23">
        <f t="shared" ref="S40:S48" si="14">O40-M40</f>
        <v>2.4552497073749464</v>
      </c>
      <c r="T40" s="23"/>
      <c r="U40" s="17">
        <v>909.06308679999995</v>
      </c>
      <c r="V40" s="3"/>
      <c r="W40" s="25">
        <f t="shared" ref="W40:W48" si="15">M40/U40</f>
        <v>3.0098640258839737E-2</v>
      </c>
      <c r="X40" s="2"/>
      <c r="Y40" s="25">
        <f t="shared" ref="Y40:Y48" si="16">O40/U40</f>
        <v>3.279949759539455E-2</v>
      </c>
      <c r="Z40" s="25"/>
      <c r="AA40" s="25">
        <f t="shared" ref="AA40:AA48" si="17">S40/U40</f>
        <v>2.7008573365548149E-3</v>
      </c>
      <c r="AC40" s="26"/>
    </row>
    <row r="41" spans="1:29" x14ac:dyDescent="0.25">
      <c r="A41" s="2">
        <v>19</v>
      </c>
      <c r="B41" s="3"/>
      <c r="C41" s="16" t="s">
        <v>70</v>
      </c>
      <c r="D41" s="3"/>
      <c r="E41" s="17">
        <v>10809.850855841603</v>
      </c>
      <c r="F41" s="17"/>
      <c r="G41" s="17">
        <v>11797.970989566185</v>
      </c>
      <c r="H41" s="19"/>
      <c r="I41" s="20">
        <f t="shared" si="12"/>
        <v>9.1409229128319155E-2</v>
      </c>
      <c r="J41" s="3"/>
      <c r="K41" s="21">
        <v>73000</v>
      </c>
      <c r="L41" s="21"/>
      <c r="M41" s="22">
        <v>713.12858005562157</v>
      </c>
      <c r="N41" s="23"/>
      <c r="O41" s="23">
        <v>778.31511382787721</v>
      </c>
      <c r="P41" s="23"/>
      <c r="Q41" s="23">
        <f t="shared" si="13"/>
        <v>64.859592818989768</v>
      </c>
      <c r="R41" s="23"/>
      <c r="S41" s="23">
        <f t="shared" si="14"/>
        <v>65.186533772255643</v>
      </c>
      <c r="T41" s="23"/>
      <c r="U41" s="17">
        <v>20212.663278</v>
      </c>
      <c r="V41" s="3"/>
      <c r="W41" s="25">
        <f t="shared" si="15"/>
        <v>3.5281277397610916E-2</v>
      </c>
      <c r="X41" s="2"/>
      <c r="Y41" s="25">
        <f t="shared" si="16"/>
        <v>3.8506311767188842E-2</v>
      </c>
      <c r="Z41" s="25"/>
      <c r="AA41" s="25">
        <f t="shared" si="17"/>
        <v>3.2250343695779267E-3</v>
      </c>
      <c r="AC41" s="26"/>
    </row>
    <row r="42" spans="1:29" x14ac:dyDescent="0.25">
      <c r="A42" s="2">
        <v>20</v>
      </c>
      <c r="B42" s="3"/>
      <c r="C42" s="16" t="s">
        <v>71</v>
      </c>
      <c r="D42" s="3"/>
      <c r="E42" s="17">
        <v>4294.9519887643146</v>
      </c>
      <c r="F42" s="17"/>
      <c r="G42" s="17">
        <v>4688.5039624184237</v>
      </c>
      <c r="H42" s="19"/>
      <c r="I42" s="20">
        <f t="shared" si="12"/>
        <v>9.1631285910447766E-2</v>
      </c>
      <c r="J42" s="3"/>
      <c r="K42" s="21">
        <v>875000</v>
      </c>
      <c r="L42" s="21"/>
      <c r="M42" s="27">
        <v>7298.2254170391243</v>
      </c>
      <c r="N42" s="17"/>
      <c r="O42" s="17">
        <v>7966.9711968667398</v>
      </c>
      <c r="P42" s="17"/>
      <c r="Q42" s="17">
        <f t="shared" si="13"/>
        <v>663.91426640556165</v>
      </c>
      <c r="R42" s="17"/>
      <c r="S42" s="17">
        <f>O42-M42</f>
        <v>668.74577982761548</v>
      </c>
      <c r="T42" s="17"/>
      <c r="U42" s="17">
        <v>216237.37779999999</v>
      </c>
      <c r="V42" s="3"/>
      <c r="W42" s="25">
        <f t="shared" si="15"/>
        <v>3.3750989266015434E-2</v>
      </c>
      <c r="X42" s="2"/>
      <c r="Y42" s="25">
        <f t="shared" si="16"/>
        <v>3.6843635813210179E-2</v>
      </c>
      <c r="Z42" s="25"/>
      <c r="AA42" s="25">
        <f t="shared" si="17"/>
        <v>3.0926465471947445E-3</v>
      </c>
      <c r="AC42" s="26"/>
    </row>
    <row r="43" spans="1:29" x14ac:dyDescent="0.25">
      <c r="A43" s="2">
        <v>21</v>
      </c>
      <c r="B43" s="3"/>
      <c r="C43" s="16" t="s">
        <v>72</v>
      </c>
      <c r="D43" s="3"/>
      <c r="E43" s="17">
        <v>517.37238273142293</v>
      </c>
      <c r="F43" s="17"/>
      <c r="G43" s="17">
        <v>564.77495423363746</v>
      </c>
      <c r="H43" s="19"/>
      <c r="I43" s="20">
        <f t="shared" si="12"/>
        <v>9.1621766225627926E-2</v>
      </c>
      <c r="J43" s="3"/>
      <c r="K43" s="21">
        <v>825000</v>
      </c>
      <c r="L43" s="21"/>
      <c r="M43" s="27">
        <v>7185.6108832857644</v>
      </c>
      <c r="N43" s="17"/>
      <c r="O43" s="17">
        <v>7843.9692438224956</v>
      </c>
      <c r="P43" s="17"/>
      <c r="Q43" s="17">
        <f t="shared" si="13"/>
        <v>653.6641036518746</v>
      </c>
      <c r="R43" s="17"/>
      <c r="S43" s="17">
        <f t="shared" si="14"/>
        <v>658.3583605367312</v>
      </c>
      <c r="T43" s="17"/>
      <c r="U43" s="17">
        <v>197336.04975404285</v>
      </c>
      <c r="V43" s="3"/>
      <c r="W43" s="25">
        <f t="shared" si="15"/>
        <v>3.6413067415922325E-2</v>
      </c>
      <c r="X43" s="2"/>
      <c r="Y43" s="25">
        <f>O43/U43</f>
        <v>3.9749296966261963E-2</v>
      </c>
      <c r="Z43" s="25"/>
      <c r="AA43" s="25">
        <f>S43/U43</f>
        <v>3.3362295503396402E-3</v>
      </c>
      <c r="AC43" s="26"/>
    </row>
    <row r="44" spans="1:29" x14ac:dyDescent="0.25">
      <c r="A44" s="2">
        <v>22</v>
      </c>
      <c r="B44" s="3"/>
      <c r="C44" s="16" t="s">
        <v>73</v>
      </c>
      <c r="D44" s="3"/>
      <c r="E44" s="17">
        <v>12337.524331801593</v>
      </c>
      <c r="F44" s="17"/>
      <c r="G44" s="17">
        <v>13468.680149627278</v>
      </c>
      <c r="H44" s="19"/>
      <c r="I44" s="20">
        <f t="shared" si="12"/>
        <v>9.1684181315856261E-2</v>
      </c>
      <c r="J44" s="3"/>
      <c r="K44" s="21">
        <v>36000000</v>
      </c>
      <c r="L44" s="21"/>
      <c r="M44" s="27">
        <v>289922.97567563294</v>
      </c>
      <c r="N44" s="17"/>
      <c r="O44" s="17">
        <v>316504.32634511054</v>
      </c>
      <c r="P44" s="17"/>
      <c r="Q44" s="17">
        <f t="shared" si="13"/>
        <v>26375.360528759211</v>
      </c>
      <c r="R44" s="17"/>
      <c r="S44" s="17">
        <f t="shared" si="14"/>
        <v>26581.350669477601</v>
      </c>
      <c r="T44" s="17"/>
      <c r="U44" s="17">
        <v>7123604.9399999995</v>
      </c>
      <c r="V44" s="3"/>
      <c r="W44" s="25">
        <f>M44/U44</f>
        <v>4.0698912715902653E-2</v>
      </c>
      <c r="X44" s="2"/>
      <c r="Y44" s="25">
        <f t="shared" si="16"/>
        <v>4.4430359208705722E-2</v>
      </c>
      <c r="Z44" s="25"/>
      <c r="AA44" s="25">
        <f t="shared" si="17"/>
        <v>3.7314464928030668E-3</v>
      </c>
      <c r="AC44" s="26"/>
    </row>
    <row r="45" spans="1:29" x14ac:dyDescent="0.25">
      <c r="A45" s="2">
        <v>23</v>
      </c>
      <c r="B45" s="3"/>
      <c r="C45" s="16" t="s">
        <v>74</v>
      </c>
      <c r="D45" s="3"/>
      <c r="E45" s="17">
        <v>20.821146592270267</v>
      </c>
      <c r="F45" s="17"/>
      <c r="G45" s="17">
        <v>22.711083458510561</v>
      </c>
      <c r="H45" s="19"/>
      <c r="I45" s="20">
        <f t="shared" si="12"/>
        <v>9.0770066761929558E-2</v>
      </c>
      <c r="J45" s="3"/>
      <c r="K45" s="21">
        <v>20178000</v>
      </c>
      <c r="L45" s="21"/>
      <c r="M45" s="27">
        <v>6925.36</v>
      </c>
      <c r="N45" s="17"/>
      <c r="O45" s="17">
        <v>7553.97</v>
      </c>
      <c r="P45" s="17"/>
      <c r="Q45" s="17">
        <f t="shared" si="13"/>
        <v>629.49750000000006</v>
      </c>
      <c r="R45" s="17"/>
      <c r="S45" s="17">
        <f t="shared" si="14"/>
        <v>628.61000000000058</v>
      </c>
      <c r="T45" s="17"/>
      <c r="U45" s="17">
        <v>4149326.1755999997</v>
      </c>
      <c r="V45" s="3"/>
      <c r="W45" s="25">
        <f t="shared" si="15"/>
        <v>1.6690324421166E-3</v>
      </c>
      <c r="X45" s="2"/>
      <c r="Y45" s="25">
        <f t="shared" si="16"/>
        <v>1.8205293294176091E-3</v>
      </c>
      <c r="Z45" s="25"/>
      <c r="AA45" s="25">
        <f t="shared" si="17"/>
        <v>1.5149688730100918E-4</v>
      </c>
      <c r="AC45" s="26"/>
    </row>
    <row r="46" spans="1:29" x14ac:dyDescent="0.25">
      <c r="A46" s="2">
        <v>24</v>
      </c>
      <c r="B46" s="3"/>
      <c r="C46" s="16" t="s">
        <v>75</v>
      </c>
      <c r="D46" s="3"/>
      <c r="E46" s="17">
        <v>954.96639916038316</v>
      </c>
      <c r="F46" s="17"/>
      <c r="G46" s="17">
        <v>1041.1485120655993</v>
      </c>
      <c r="H46" s="19"/>
      <c r="I46" s="20">
        <f t="shared" si="12"/>
        <v>9.0246225397028021E-2</v>
      </c>
      <c r="J46" s="3"/>
      <c r="K46" s="21">
        <v>11565938</v>
      </c>
      <c r="L46" s="21"/>
      <c r="M46" s="27">
        <v>18607.52092755487</v>
      </c>
      <c r="N46" s="17"/>
      <c r="O46" s="17">
        <v>20286.779455262877</v>
      </c>
      <c r="P46" s="17"/>
      <c r="Q46" s="17">
        <f t="shared" si="13"/>
        <v>1690.5649546052398</v>
      </c>
      <c r="R46" s="17"/>
      <c r="S46" s="17">
        <f>O46-M46</f>
        <v>1679.258527708007</v>
      </c>
      <c r="T46" s="17"/>
      <c r="U46" s="17">
        <v>2286709.2812660001</v>
      </c>
      <c r="V46" s="3"/>
      <c r="W46" s="25">
        <f t="shared" si="15"/>
        <v>8.1372481757948315E-3</v>
      </c>
      <c r="X46" s="2"/>
      <c r="Y46" s="25">
        <f t="shared" si="16"/>
        <v>8.8716041087791558E-3</v>
      </c>
      <c r="Z46" s="25"/>
      <c r="AA46" s="25">
        <f>S46/U46</f>
        <v>7.3435593298432425E-4</v>
      </c>
      <c r="AC46" s="26"/>
    </row>
    <row r="47" spans="1:29" x14ac:dyDescent="0.25">
      <c r="A47" s="2">
        <v>25</v>
      </c>
      <c r="B47" s="3"/>
      <c r="C47" s="16" t="s">
        <v>76</v>
      </c>
      <c r="D47" s="3"/>
      <c r="E47" s="17">
        <v>3805.4472895321546</v>
      </c>
      <c r="F47" s="17"/>
      <c r="G47" s="17">
        <v>3862.1498000035099</v>
      </c>
      <c r="H47" s="19"/>
      <c r="I47" s="20">
        <f t="shared" si="12"/>
        <v>1.4900353666001327E-2</v>
      </c>
      <c r="J47" s="3"/>
      <c r="K47" s="21">
        <v>197789850</v>
      </c>
      <c r="L47" s="21"/>
      <c r="M47" s="27">
        <v>125627.85</v>
      </c>
      <c r="N47" s="17"/>
      <c r="O47" s="17">
        <v>126486.15</v>
      </c>
      <c r="P47" s="17"/>
      <c r="Q47" s="17">
        <f t="shared" si="13"/>
        <v>10540.512499999999</v>
      </c>
      <c r="R47" s="17"/>
      <c r="S47" s="17">
        <f>O47-M47</f>
        <v>858.29999999998836</v>
      </c>
      <c r="T47" s="17"/>
      <c r="U47" s="17">
        <v>36089422.046099998</v>
      </c>
      <c r="V47" s="3"/>
      <c r="W47" s="25">
        <f t="shared" si="15"/>
        <v>3.4810158455717351E-3</v>
      </c>
      <c r="X47" s="2"/>
      <c r="Y47" s="25">
        <f t="shared" si="16"/>
        <v>3.5047984375706762E-3</v>
      </c>
      <c r="Z47" s="25"/>
      <c r="AA47" s="25">
        <f>S47/U47</f>
        <v>2.3782591998941154E-5</v>
      </c>
      <c r="AC47" s="26"/>
    </row>
    <row r="48" spans="1:29" x14ac:dyDescent="0.25">
      <c r="A48" s="2">
        <v>26</v>
      </c>
      <c r="B48" s="3"/>
      <c r="C48" s="16" t="s">
        <v>77</v>
      </c>
      <c r="D48" s="3"/>
      <c r="E48" s="17">
        <v>92.596906866687647</v>
      </c>
      <c r="F48" s="17"/>
      <c r="G48" s="17">
        <v>101.00192447399665</v>
      </c>
      <c r="H48" s="19"/>
      <c r="I48" s="20">
        <f t="shared" si="12"/>
        <v>9.0769960808839575E-2</v>
      </c>
      <c r="J48" s="3"/>
      <c r="K48" s="21">
        <v>272712000</v>
      </c>
      <c r="L48" s="21"/>
      <c r="M48" s="27">
        <v>96712.320000000007</v>
      </c>
      <c r="N48" s="17"/>
      <c r="O48" s="17">
        <v>105490.9</v>
      </c>
      <c r="P48" s="17"/>
      <c r="Q48" s="17">
        <f t="shared" si="13"/>
        <v>8790.9083333333328</v>
      </c>
      <c r="R48" s="17"/>
      <c r="S48" s="17">
        <f t="shared" si="14"/>
        <v>8778.5799999999872</v>
      </c>
      <c r="T48" s="17"/>
      <c r="U48" s="17">
        <v>54140064.600000001</v>
      </c>
      <c r="V48" s="3"/>
      <c r="W48" s="25">
        <f t="shared" si="15"/>
        <v>1.7863355116868481E-3</v>
      </c>
      <c r="X48" s="2"/>
      <c r="Y48" s="25">
        <f t="shared" si="16"/>
        <v>1.9484812362045092E-3</v>
      </c>
      <c r="Z48" s="25"/>
      <c r="AA48" s="25">
        <f t="shared" si="17"/>
        <v>1.6214572451766129E-4</v>
      </c>
      <c r="AC48" s="26"/>
    </row>
    <row r="49" spans="1:27" x14ac:dyDescent="0.25">
      <c r="A49" s="2">
        <v>27</v>
      </c>
      <c r="B49" s="3"/>
      <c r="C49" s="3" t="s">
        <v>78</v>
      </c>
      <c r="D49" s="3"/>
      <c r="E49" s="29">
        <f>SUM(E40:E48)</f>
        <v>68894.066677467184</v>
      </c>
      <c r="F49" s="17"/>
      <c r="G49" s="29">
        <f>SUM(G40:G48)</f>
        <v>74875.686371064017</v>
      </c>
      <c r="H49" s="19"/>
      <c r="I49" s="30">
        <f t="shared" si="12"/>
        <v>8.6823437518941074E-2</v>
      </c>
      <c r="J49" s="3"/>
      <c r="K49" s="19"/>
      <c r="L49" s="19"/>
      <c r="M49" s="19"/>
      <c r="N49" s="19"/>
      <c r="O49" s="3"/>
      <c r="P49" s="3"/>
      <c r="Q49" s="34"/>
      <c r="R49" s="19"/>
      <c r="S49" s="20"/>
      <c r="T49" s="3"/>
      <c r="U49" s="3"/>
      <c r="V49" s="3"/>
      <c r="W49" s="3"/>
      <c r="X49" s="3"/>
      <c r="Y49" s="3"/>
      <c r="Z49" s="3"/>
      <c r="AA49" s="3"/>
    </row>
    <row r="50" spans="1:27" x14ac:dyDescent="0.25">
      <c r="A50" s="2"/>
      <c r="B50" s="3"/>
      <c r="C50" s="3"/>
      <c r="D50" s="3"/>
      <c r="E50" s="17"/>
      <c r="F50" s="17"/>
      <c r="G50" s="17"/>
      <c r="H50" s="19"/>
      <c r="I50" s="20"/>
      <c r="J50" s="3"/>
      <c r="K50" s="19"/>
      <c r="L50" s="19"/>
      <c r="M50" s="19"/>
      <c r="N50" s="19"/>
      <c r="O50" s="3"/>
      <c r="P50" s="3"/>
      <c r="Q50" s="34"/>
      <c r="R50" s="19"/>
      <c r="S50" s="20"/>
      <c r="T50" s="3"/>
      <c r="U50" s="3"/>
      <c r="V50" s="3"/>
      <c r="W50" s="3"/>
      <c r="X50" s="3"/>
      <c r="Y50" s="3"/>
      <c r="Z50" s="3"/>
      <c r="AA50" s="3"/>
    </row>
    <row r="51" spans="1:27" ht="14.25" thickBot="1" x14ac:dyDescent="0.3">
      <c r="A51" s="2">
        <v>28</v>
      </c>
      <c r="B51" s="3"/>
      <c r="C51" s="3" t="s">
        <v>79</v>
      </c>
      <c r="D51" s="3"/>
      <c r="E51" s="35">
        <f>E29+E37+E49</f>
        <v>191174.92198000004</v>
      </c>
      <c r="F51" s="17"/>
      <c r="G51" s="35">
        <f>G29+G37+G49</f>
        <v>208180.66400472508</v>
      </c>
      <c r="H51" s="19"/>
      <c r="I51" s="36">
        <f t="shared" ref="I51" si="18">(G51-E51)/E51</f>
        <v>8.8953832692052121E-2</v>
      </c>
      <c r="J51" s="3"/>
      <c r="K51" s="19"/>
      <c r="L51" s="19"/>
      <c r="M51" s="19"/>
      <c r="N51" s="19"/>
      <c r="O51" s="3"/>
      <c r="P51" s="3"/>
      <c r="Q51" s="3"/>
      <c r="R51" s="19"/>
      <c r="S51" s="3"/>
      <c r="T51" s="3"/>
      <c r="U51" s="3"/>
      <c r="V51" s="3"/>
      <c r="W51" s="3"/>
      <c r="X51" s="3"/>
      <c r="Y51" s="3"/>
      <c r="Z51" s="3"/>
      <c r="AA51" s="3"/>
    </row>
    <row r="52" spans="1:27" ht="14.25" thickTop="1" x14ac:dyDescent="0.25">
      <c r="A52" s="2"/>
      <c r="B52" s="3"/>
      <c r="C52" s="3"/>
      <c r="D52" s="3"/>
      <c r="E52" s="19"/>
      <c r="F52" s="19"/>
      <c r="G52" s="19"/>
      <c r="H52" s="19"/>
      <c r="I52" s="3"/>
      <c r="J52" s="3"/>
      <c r="K52" s="19"/>
      <c r="L52" s="19"/>
      <c r="M52" s="19"/>
      <c r="N52" s="19"/>
      <c r="O52" s="3"/>
      <c r="P52" s="3"/>
      <c r="Q52" s="3"/>
      <c r="R52" s="19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25">
      <c r="A53" s="2"/>
      <c r="B53" s="3"/>
      <c r="C53" s="3"/>
      <c r="D53" s="3"/>
      <c r="E53" s="3"/>
      <c r="F53" s="3"/>
      <c r="G53" s="19"/>
      <c r="H53" s="19"/>
      <c r="I53" s="3"/>
      <c r="J53" s="3"/>
      <c r="K53" s="19"/>
      <c r="L53" s="19"/>
      <c r="M53" s="19"/>
      <c r="N53" s="19"/>
      <c r="O53" s="3"/>
      <c r="P53" s="3"/>
      <c r="Q53" s="3"/>
      <c r="R53" s="19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25">
      <c r="A54" s="15" t="s">
        <v>80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5">
      <c r="A55" s="37" t="s">
        <v>81</v>
      </c>
      <c r="B55" s="3"/>
      <c r="C55" s="3" t="s">
        <v>82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5">
      <c r="A56" s="37" t="s">
        <v>83</v>
      </c>
      <c r="B56" s="3"/>
      <c r="C56" s="6" t="s">
        <v>84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5">
      <c r="A57" s="37" t="s">
        <v>85</v>
      </c>
      <c r="B57" s="3"/>
      <c r="C57" s="6" t="s">
        <v>86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5">
      <c r="A58" s="37" t="s">
        <v>87</v>
      </c>
      <c r="B58" s="3"/>
      <c r="C58" s="6" t="s">
        <v>88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5">
      <c r="A59" s="37"/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</sheetData>
  <mergeCells count="3">
    <mergeCell ref="Y12:AA12"/>
    <mergeCell ref="O13:Q13"/>
    <mergeCell ref="Y11:AA11"/>
  </mergeCells>
  <printOptions horizontalCentered="1"/>
  <pageMargins left="0.45866141700000002" right="0.45866141700000002" top="0.74803149606299202" bottom="0.74803149606299202" header="0.31496062992126" footer="0.31496062992126"/>
  <pageSetup scale="70" orientation="landscape" blackAndWhite="1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F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3932AD76-8F3A-4CAC-88FC-37649A705EF6}"/>
</file>

<file path=customXml/itemProps2.xml><?xml version="1.0" encoding="utf-8"?>
<ds:datastoreItem xmlns:ds="http://schemas.openxmlformats.org/officeDocument/2006/customXml" ds:itemID="{B7BB5477-E813-42E1-B279-C9C111755DC8}"/>
</file>

<file path=customXml/itemProps3.xml><?xml version="1.0" encoding="utf-8"?>
<ds:datastoreItem xmlns:ds="http://schemas.openxmlformats.org/officeDocument/2006/customXml" ds:itemID="{F0AB41B6-320E-4284-BABE-BFAC022E4C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1</vt:lpstr>
      <vt:lpstr>'Attachment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2026-06-18T23:19:00Z</dcterms:created>
  <dcterms:modified xsi:type="dcterms:W3CDTF">2026-06-18T23:19:12Z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2026-06-18T23:19:12Z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359e6ab9-293a-4b04-92a3-9835f404a72a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_EmailSubject">
    <vt:lpwstr>UPLOAD REQUEST: Attachment 1 &amp; 2 - STAFF.78 - DSM IRs</vt:lpwstr>
  </property>
  <property fmtid="{D5CDD505-2E9C-101B-9397-08002B2CF9AE}" pid="13" name="ContentTypeId">
    <vt:lpwstr>0x010100F81276DF02A4AB4F850C8FDE71AFD584</vt:lpwstr>
  </property>
  <property fmtid="{D5CDD505-2E9C-101B-9397-08002B2CF9AE}" pid="14" name="_NewReviewCycle">
    <vt:lpwstr/>
  </property>
  <property fmtid="{D5CDD505-2E9C-101B-9397-08002B2CF9AE}" pid="15" name="_ReviewingToolsShownOnce">
    <vt:lpwstr/>
  </property>
  <property fmtid="{D5CDD505-2E9C-101B-9397-08002B2CF9AE}" pid="16" name="_AuthorEmailDisplayName">
    <vt:lpwstr>Katie Konstantino</vt:lpwstr>
  </property>
  <property fmtid="{D5CDD505-2E9C-101B-9397-08002B2CF9AE}" pid="17" name="_AdHocReviewCycleID">
    <vt:i4>-1977291021</vt:i4>
  </property>
  <property fmtid="{D5CDD505-2E9C-101B-9397-08002B2CF9AE}" pid="18" name="SV_HIDDEN_GRID_QUERY_LIST_4F35BF76-6C0D-4D9B-82B2-816C12CF3733">
    <vt:lpwstr>empty_477D106A-C0D6-4607-AEBD-E2C9D60EA279</vt:lpwstr>
  </property>
  <property fmtid="{D5CDD505-2E9C-101B-9397-08002B2CF9AE}" pid="19" name="_AuthorEmail">
    <vt:lpwstr>Katie.Konstantino@enbridge.com</vt:lpwstr>
  </property>
</Properties>
</file>