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078 - Waasigan Tx Rates - 2027 rebasing application/Working Folder/Application and Evidence/PDF Folder - RRA/Live Excels/"/>
    </mc:Choice>
  </mc:AlternateContent>
  <xr:revisionPtr revIDLastSave="2" documentId="13_ncr:1_{0823A6C7-33E5-4C21-91FE-B2E9A587F485}" xr6:coauthVersionLast="47" xr6:coauthVersionMax="47" xr10:uidLastSave="{6A943E7B-ED49-40C7-A512-5CEDE2AE476D}"/>
  <bookViews>
    <workbookView xWindow="-110" yWindow="-110" windowWidth="19420" windowHeight="11500" xr2:uid="{9781B3F5-7AAA-44C7-B811-F436C1A2209C}"/>
  </bookViews>
  <sheets>
    <sheet name="Tax - F-06-01" sheetId="1" r:id="rId1"/>
    <sheet name="Tax - F-06-01_04" sheetId="2" r:id="rId2"/>
  </sheets>
  <externalReferences>
    <externalReference r:id="rId3"/>
  </externalReferences>
  <definedNames>
    <definedName name="wrn.HO._.Cost._.Alloc.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print._.graphs." localSheetId="1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1" hidden="1">{"inputs raw data",#N/A,TRUE,"INPUT"}</definedName>
    <definedName name="wrn.print._.raw._.data._.entry." hidden="1">{"inputs raw data",#N/A,TRUE,"INPUT"}</definedName>
    <definedName name="wrn.print._.summary._.sheets." localSheetId="1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vu.inputs._.raw._.data.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Z_F886CE37_88AA_4578_933D_34249DB55675_.wvu.PrintArea" localSheetId="1" hidden="1">'Tax - F-06-01_04'!$A$1:$I$27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5" i="2" l="1"/>
  <c r="C25" i="2"/>
  <c r="E24" i="2"/>
  <c r="E23" i="2"/>
  <c r="E22" i="2"/>
  <c r="E21" i="2"/>
  <c r="G14" i="2"/>
  <c r="H13" i="2"/>
  <c r="B13" i="2"/>
  <c r="E12" i="2"/>
  <c r="B12" i="2"/>
  <c r="H11" i="2"/>
  <c r="B11" i="2"/>
  <c r="C14" i="2"/>
  <c r="B10" i="2"/>
  <c r="B14" i="2" s="1"/>
  <c r="H86" i="1"/>
  <c r="F86" i="1"/>
  <c r="H54" i="1"/>
  <c r="F54" i="1"/>
  <c r="F28" i="1"/>
  <c r="H28" i="1"/>
  <c r="E25" i="2" l="1"/>
  <c r="I13" i="2"/>
  <c r="B24" i="2" s="1"/>
  <c r="I11" i="2"/>
  <c r="B22" i="2" s="1"/>
  <c r="D24" i="2"/>
  <c r="F24" i="2" s="1"/>
  <c r="H24" i="2" s="1"/>
  <c r="I24" i="2" s="1"/>
  <c r="D12" i="2"/>
  <c r="F12" i="2" s="1"/>
  <c r="H12" i="2"/>
  <c r="I12" i="2" s="1"/>
  <c r="B23" i="2" s="1"/>
  <c r="D10" i="2"/>
  <c r="D13" i="2"/>
  <c r="E13" i="2"/>
  <c r="E10" i="2"/>
  <c r="D11" i="2"/>
  <c r="F11" i="2" s="1"/>
  <c r="E11" i="2"/>
  <c r="H10" i="2"/>
  <c r="H14" i="2" s="1"/>
  <c r="H16" i="2" s="1"/>
  <c r="E14" i="2" l="1"/>
  <c r="I10" i="2"/>
  <c r="B21" i="2"/>
  <c r="I14" i="2"/>
  <c r="F13" i="2"/>
  <c r="F10" i="2"/>
  <c r="F14" i="2" s="1"/>
  <c r="D14" i="2"/>
  <c r="D23" i="2"/>
  <c r="F23" i="2" s="1"/>
  <c r="H23" i="2" s="1"/>
  <c r="I23" i="2" s="1"/>
  <c r="D22" i="2"/>
  <c r="F22" i="2" s="1"/>
  <c r="H22" i="2" s="1"/>
  <c r="I22" i="2" s="1"/>
  <c r="B25" i="2" l="1"/>
  <c r="D21" i="2"/>
  <c r="F21" i="2" l="1"/>
  <c r="D25" i="2"/>
  <c r="F25" i="2" l="1"/>
  <c r="H21" i="2"/>
  <c r="H25" i="2" l="1"/>
  <c r="H27" i="2" s="1"/>
  <c r="I21" i="2"/>
  <c r="I25" i="2" l="1"/>
  <c r="F30" i="1" l="1"/>
  <c r="H30" i="1"/>
  <c r="H83" i="1"/>
  <c r="H35" i="1"/>
  <c r="H117" i="1" s="1"/>
  <c r="H119" i="1" s="1"/>
  <c r="F35" i="1"/>
  <c r="F117" i="1"/>
  <c r="F119" i="1" s="1"/>
  <c r="H36" i="1"/>
  <c r="F51" i="1"/>
  <c r="F36" i="1"/>
  <c r="H51" i="1"/>
  <c r="F83" i="1"/>
  <c r="H53" i="1"/>
  <c r="H55" i="1" s="1"/>
  <c r="F59" i="1"/>
  <c r="F53" i="1"/>
  <c r="F55" i="1" s="1"/>
  <c r="F67" i="1" s="1"/>
  <c r="H59" i="1"/>
  <c r="H67" i="1" l="1"/>
  <c r="H60" i="1"/>
  <c r="F60" i="1"/>
  <c r="H66" i="1"/>
  <c r="H68" i="1" s="1"/>
  <c r="F66" i="1"/>
  <c r="F68" i="1" s="1"/>
  <c r="H75" i="1" l="1"/>
  <c r="H10" i="1" s="1"/>
  <c r="H72" i="1"/>
  <c r="F72" i="1"/>
  <c r="F75" i="1"/>
  <c r="F10" i="1" s="1"/>
  <c r="F73" i="1"/>
  <c r="H73" i="1"/>
  <c r="H93" i="1"/>
  <c r="F93" i="1"/>
  <c r="H85" i="1"/>
  <c r="H87" i="1"/>
  <c r="F85" i="1"/>
  <c r="F87" i="1" s="1"/>
  <c r="F89" i="1" s="1"/>
  <c r="F101" i="1" s="1"/>
  <c r="H89" i="1"/>
  <c r="H101" i="1" s="1"/>
  <c r="H94" i="1" l="1"/>
  <c r="F94" i="1"/>
  <c r="F124" i="1"/>
  <c r="F126" i="1" s="1"/>
  <c r="F129" i="1" s="1"/>
  <c r="F12" i="1" s="1"/>
  <c r="H124" i="1"/>
  <c r="H126" i="1"/>
  <c r="H129" i="1" s="1"/>
  <c r="H12" i="1" s="1"/>
  <c r="F100" i="1"/>
  <c r="H100" i="1"/>
  <c r="F102" i="1"/>
  <c r="F109" i="1" s="1"/>
  <c r="F11" i="1" s="1"/>
  <c r="H102" i="1"/>
  <c r="H109" i="1" s="1"/>
  <c r="H11" i="1" s="1"/>
  <c r="H13" i="1" s="1"/>
  <c r="F13" i="1" l="1"/>
  <c r="F106" i="1"/>
  <c r="F107" i="1" s="1"/>
  <c r="H106" i="1"/>
  <c r="H107" i="1" s="1"/>
</calcChain>
</file>

<file path=xl/sharedStrings.xml><?xml version="1.0" encoding="utf-8"?>
<sst xmlns="http://schemas.openxmlformats.org/spreadsheetml/2006/main" count="194" uniqueCount="72">
  <si>
    <t>F-06-01.docx</t>
  </si>
  <si>
    <t>Wassigan Transmission LP</t>
  </si>
  <si>
    <t>F-06-01-01_04.xlsx</t>
  </si>
  <si>
    <t>Calculation of Utility Income Taxes</t>
  </si>
  <si>
    <t>Year Ending December 31</t>
  </si>
  <si>
    <t>($ Millions)</t>
  </si>
  <si>
    <t>SUMMARY OF TAX EXPENSE</t>
  </si>
  <si>
    <t>Hydro One Networks Inc.</t>
  </si>
  <si>
    <t>Waasigan Transmission GP Inc.</t>
  </si>
  <si>
    <t>First Nation Partner</t>
  </si>
  <si>
    <t>Total</t>
  </si>
  <si>
    <t>Waasigan Transmission LP</t>
  </si>
  <si>
    <t>Line No.</t>
  </si>
  <si>
    <t>Particulars</t>
  </si>
  <si>
    <t>(a)</t>
  </si>
  <si>
    <t>(b)</t>
  </si>
  <si>
    <t>Determination of Taxable Income</t>
  </si>
  <si>
    <t>Regulatory Net Income (before tax)</t>
  </si>
  <si>
    <t>Book to Tax Adjustments:</t>
  </si>
  <si>
    <t xml:space="preserve">  Depreciation and amortization</t>
  </si>
  <si>
    <t xml:space="preserve"> </t>
  </si>
  <si>
    <t xml:space="preserve">  Capital Cost Allowance</t>
  </si>
  <si>
    <t xml:space="preserve">  Other</t>
  </si>
  <si>
    <t>Total Adjustments</t>
  </si>
  <si>
    <t>Regulatory Taxable Income/(Loss) before Loss Carry Forward</t>
  </si>
  <si>
    <t>$</t>
  </si>
  <si>
    <t>Allocation of Taxable Income</t>
  </si>
  <si>
    <t>Tax Rates</t>
  </si>
  <si>
    <t>Federal Tax</t>
  </si>
  <si>
    <t>%</t>
  </si>
  <si>
    <t>Provincial Tax</t>
  </si>
  <si>
    <t>Total Tax Rate</t>
  </si>
  <si>
    <t>Determination of Income Taxes</t>
  </si>
  <si>
    <t>Allocation of Taxable Income from Waasigan Transmission LP</t>
  </si>
  <si>
    <t>Loss Carryforward</t>
  </si>
  <si>
    <t>Taxable Income after loss carryforward</t>
  </si>
  <si>
    <t xml:space="preserve">Tax Rate </t>
  </si>
  <si>
    <t>Income Tax Expense</t>
  </si>
  <si>
    <t>Loss Continuity Schedule</t>
  </si>
  <si>
    <t>Opening Losses Carryforward</t>
  </si>
  <si>
    <t>Losses (Incurred)/Utilized during the year</t>
  </si>
  <si>
    <t>Closing Losses Carryforward</t>
  </si>
  <si>
    <t>Determination of Corporate Minimum Tax</t>
  </si>
  <si>
    <t>Allocation of Accounting Income from Waasigan Transmission LP</t>
  </si>
  <si>
    <t>Corporate Minimum Tax Rate</t>
  </si>
  <si>
    <t>Corporate Minimum Tax Potentially Applicable</t>
  </si>
  <si>
    <t>Ontario Income Tax</t>
  </si>
  <si>
    <t>Corporate Minimum Tax Payable (Utilized)</t>
  </si>
  <si>
    <t>Opening CMT Credit Carryforward</t>
  </si>
  <si>
    <t>CMT Credit Incurred/(utilized)</t>
  </si>
  <si>
    <t>Closing CMT Credit Carryforward</t>
  </si>
  <si>
    <t>Total Taxes Expense for Hydro One Networks Inc.</t>
  </si>
  <si>
    <t>Sub Total</t>
  </si>
  <si>
    <t>Additional Taxes due to Negative ACB</t>
  </si>
  <si>
    <t>Total Taxes Expense for Waasigan Transmission GP Inc.</t>
  </si>
  <si>
    <t>Corporate Minimum Tax Payable</t>
  </si>
  <si>
    <t>Total Taxes Expense for First Nation Partner</t>
  </si>
  <si>
    <t>Calculation of Capital Cost allowance (CCA)</t>
  </si>
  <si>
    <t>Opening UCC</t>
  </si>
  <si>
    <t>Net</t>
  </si>
  <si>
    <t>UCC pre-1/2 yr</t>
  </si>
  <si>
    <t>50% net additions</t>
  </si>
  <si>
    <t>UCC for CCA</t>
  </si>
  <si>
    <t>CCA Rate</t>
  </si>
  <si>
    <t>Closing UCC</t>
  </si>
  <si>
    <t>CCA Class</t>
  </si>
  <si>
    <t>Additions</t>
  </si>
  <si>
    <t>CCA</t>
  </si>
  <si>
    <t>14.1 (Post-2017)</t>
  </si>
  <si>
    <t>UCC</t>
  </si>
  <si>
    <t>TOTAL CCA</t>
  </si>
  <si>
    <t>2026 and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</si>
</sst>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0000"/>
    <numFmt numFmtId="165" formatCode="_(* #,##0.000000_);_(* \(#,##0.000000\);_(* &quot;-&quot;??_);_(@_)"/>
    <numFmt numFmtId="166" formatCode="_(* #,##0.0_);_(* \(#,##0.0\);_(* &quot;-&quot;??_);_(@_)"/>
    <numFmt numFmtId="167" formatCode="0_);\(0\)"/>
    <numFmt numFmtId="168" formatCode="0.0_);\(0.0\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u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1" xfId="1" applyFont="1" applyBorder="1"/>
    <xf numFmtId="0" fontId="3" fillId="0" borderId="2" xfId="1" applyFont="1" applyBorder="1" applyAlignment="1">
      <alignment horizontal="center" vertical="center"/>
    </xf>
    <xf numFmtId="2" fontId="3" fillId="0" borderId="2" xfId="1" applyNumberFormat="1" applyFont="1" applyBorder="1" applyAlignment="1">
      <alignment horizontal="center" vertical="center"/>
    </xf>
    <xf numFmtId="0" fontId="4" fillId="0" borderId="3" xfId="1" applyFont="1" applyBorder="1"/>
    <xf numFmtId="0" fontId="3" fillId="0" borderId="0" xfId="1" applyFont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0" fontId="3" fillId="0" borderId="3" xfId="1" applyFont="1" applyBorder="1"/>
    <xf numFmtId="0" fontId="2" fillId="0" borderId="4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3" fillId="0" borderId="0" xfId="1" applyFont="1" applyAlignment="1">
      <alignment horizontal="left" vertical="center"/>
    </xf>
    <xf numFmtId="2" fontId="3" fillId="0" borderId="0" xfId="3" applyNumberFormat="1" applyFont="1" applyBorder="1" applyAlignment="1">
      <alignment horizontal="center" vertical="center"/>
    </xf>
    <xf numFmtId="2" fontId="3" fillId="0" borderId="4" xfId="3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2" fontId="4" fillId="0" borderId="4" xfId="3" applyNumberFormat="1" applyFont="1" applyBorder="1" applyAlignment="1">
      <alignment horizontal="center" vertical="center"/>
    </xf>
    <xf numFmtId="0" fontId="4" fillId="0" borderId="0" xfId="1" applyFont="1"/>
    <xf numFmtId="0" fontId="3" fillId="0" borderId="5" xfId="1" applyFont="1" applyBorder="1"/>
    <xf numFmtId="0" fontId="3" fillId="0" borderId="4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2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2" fillId="0" borderId="0" xfId="1" applyNumberFormat="1" applyFont="1" applyAlignment="1">
      <alignment horizontal="center"/>
    </xf>
    <xf numFmtId="0" fontId="2" fillId="0" borderId="4" xfId="1" applyFont="1" applyBorder="1" applyAlignment="1">
      <alignment horizontal="center" wrapText="1"/>
    </xf>
    <xf numFmtId="0" fontId="2" fillId="0" borderId="4" xfId="1" applyFont="1" applyBorder="1"/>
    <xf numFmtId="0" fontId="6" fillId="0" borderId="0" xfId="1" applyFont="1" applyAlignment="1">
      <alignment horizontal="center"/>
    </xf>
    <xf numFmtId="0" fontId="7" fillId="0" borderId="0" xfId="4" applyFont="1"/>
    <xf numFmtId="0" fontId="2" fillId="0" borderId="0" xfId="4" applyFont="1"/>
    <xf numFmtId="2" fontId="2" fillId="0" borderId="0" xfId="4" applyNumberFormat="1" applyFont="1"/>
    <xf numFmtId="0" fontId="8" fillId="0" borderId="0" xfId="4" applyFont="1" applyAlignment="1">
      <alignment horizontal="center"/>
    </xf>
    <xf numFmtId="0" fontId="2" fillId="0" borderId="0" xfId="4" applyFont="1" applyAlignment="1">
      <alignment horizontal="right"/>
    </xf>
    <xf numFmtId="2" fontId="2" fillId="0" borderId="0" xfId="4" applyNumberFormat="1" applyFont="1" applyAlignment="1">
      <alignment horizontal="right"/>
    </xf>
    <xf numFmtId="2" fontId="2" fillId="0" borderId="2" xfId="4" applyNumberFormat="1" applyFont="1" applyBorder="1"/>
    <xf numFmtId="0" fontId="6" fillId="0" borderId="0" xfId="4" applyFont="1" applyAlignment="1">
      <alignment wrapText="1"/>
    </xf>
    <xf numFmtId="0" fontId="6" fillId="0" borderId="0" xfId="4" applyFont="1" applyAlignment="1">
      <alignment horizontal="right" vertical="center"/>
    </xf>
    <xf numFmtId="2" fontId="6" fillId="0" borderId="6" xfId="4" applyNumberFormat="1" applyFont="1" applyBorder="1" applyAlignment="1">
      <alignment vertical="center"/>
    </xf>
    <xf numFmtId="0" fontId="2" fillId="0" borderId="0" xfId="4" applyFont="1" applyAlignment="1">
      <alignment horizontal="left"/>
    </xf>
    <xf numFmtId="0" fontId="3" fillId="0" borderId="0" xfId="1" applyFont="1" applyAlignment="1">
      <alignment horizontal="left" vertical="center" indent="1"/>
    </xf>
    <xf numFmtId="0" fontId="2" fillId="0" borderId="0" xfId="4" applyFont="1" applyAlignment="1">
      <alignment horizontal="left" indent="1"/>
    </xf>
    <xf numFmtId="2" fontId="2" fillId="0" borderId="4" xfId="4" applyNumberFormat="1" applyFont="1" applyBorder="1"/>
    <xf numFmtId="2" fontId="2" fillId="0" borderId="7" xfId="4" applyNumberFormat="1" applyFont="1" applyBorder="1"/>
    <xf numFmtId="2" fontId="2" fillId="0" borderId="0" xfId="4" applyNumberFormat="1" applyFont="1" applyAlignment="1">
      <alignment horizontal="center"/>
    </xf>
    <xf numFmtId="2" fontId="2" fillId="0" borderId="6" xfId="4" applyNumberFormat="1" applyFont="1" applyBorder="1"/>
    <xf numFmtId="0" fontId="6" fillId="0" borderId="0" xfId="5" applyFont="1"/>
    <xf numFmtId="2" fontId="2" fillId="0" borderId="0" xfId="1" applyNumberFormat="1" applyFont="1"/>
    <xf numFmtId="0" fontId="6" fillId="0" borderId="0" xfId="4" applyFont="1"/>
    <xf numFmtId="0" fontId="6" fillId="0" borderId="0" xfId="4" applyFont="1" applyAlignment="1">
      <alignment horizontal="right"/>
    </xf>
    <xf numFmtId="2" fontId="6" fillId="0" borderId="6" xfId="4" applyNumberFormat="1" applyFont="1" applyBorder="1"/>
    <xf numFmtId="2" fontId="2" fillId="0" borderId="2" xfId="4" applyNumberFormat="1" applyFont="1" applyBorder="1" applyAlignment="1">
      <alignment horizontal="right"/>
    </xf>
    <xf numFmtId="0" fontId="7" fillId="0" borderId="0" xfId="2" applyFont="1"/>
    <xf numFmtId="2" fontId="6" fillId="0" borderId="0" xfId="4" applyNumberFormat="1" applyFont="1" applyAlignment="1">
      <alignment horizontal="right"/>
    </xf>
    <xf numFmtId="0" fontId="9" fillId="2" borderId="0" xfId="4" applyFont="1" applyFill="1"/>
    <xf numFmtId="2" fontId="2" fillId="0" borderId="0" xfId="4" applyNumberFormat="1" applyFont="1" applyAlignment="1">
      <alignment horizontal="left"/>
    </xf>
    <xf numFmtId="2" fontId="2" fillId="0" borderId="2" xfId="1" applyNumberFormat="1" applyFont="1" applyBorder="1"/>
    <xf numFmtId="0" fontId="6" fillId="0" borderId="0" xfId="1" applyFont="1"/>
    <xf numFmtId="0" fontId="6" fillId="0" borderId="0" xfId="1" applyFont="1" applyAlignment="1">
      <alignment horizontal="right"/>
    </xf>
    <xf numFmtId="2" fontId="6" fillId="0" borderId="7" xfId="1" applyNumberFormat="1" applyFont="1" applyBorder="1"/>
    <xf numFmtId="2" fontId="6" fillId="0" borderId="0" xfId="1" applyNumberFormat="1" applyFont="1" applyAlignment="1">
      <alignment horizontal="right"/>
    </xf>
    <xf numFmtId="2" fontId="2" fillId="0" borderId="2" xfId="3" applyNumberFormat="1" applyFont="1" applyFill="1" applyBorder="1"/>
    <xf numFmtId="43" fontId="2" fillId="0" borderId="0" xfId="3" applyFont="1" applyFill="1" applyAlignment="1">
      <alignment horizontal="right"/>
    </xf>
    <xf numFmtId="43" fontId="2" fillId="0" borderId="0" xfId="3" applyFont="1" applyFill="1"/>
    <xf numFmtId="2" fontId="2" fillId="0" borderId="0" xfId="3" applyNumberFormat="1" applyFont="1" applyFill="1" applyBorder="1"/>
    <xf numFmtId="2" fontId="6" fillId="0" borderId="6" xfId="3" applyNumberFormat="1" applyFont="1" applyFill="1" applyBorder="1" applyAlignment="1">
      <alignment horizontal="right"/>
    </xf>
    <xf numFmtId="43" fontId="6" fillId="0" borderId="0" xfId="3" applyFont="1" applyFill="1" applyAlignment="1">
      <alignment horizontal="right"/>
    </xf>
    <xf numFmtId="2" fontId="6" fillId="0" borderId="7" xfId="1" applyNumberFormat="1" applyFont="1" applyBorder="1" applyAlignment="1">
      <alignment horizontal="right"/>
    </xf>
    <xf numFmtId="165" fontId="2" fillId="0" borderId="0" xfId="1" applyNumberFormat="1" applyFont="1"/>
    <xf numFmtId="2" fontId="7" fillId="0" borderId="0" xfId="4" applyNumberFormat="1" applyFont="1"/>
    <xf numFmtId="2" fontId="6" fillId="0" borderId="6" xfId="4" applyNumberFormat="1" applyFont="1" applyBorder="1" applyAlignment="1">
      <alignment horizontal="right"/>
    </xf>
    <xf numFmtId="2" fontId="2" fillId="0" borderId="0" xfId="4" applyNumberFormat="1" applyFont="1" applyAlignment="1">
      <alignment horizontal="left" indent="1"/>
    </xf>
    <xf numFmtId="2" fontId="7" fillId="0" borderId="0" xfId="2" applyNumberFormat="1" applyFont="1"/>
    <xf numFmtId="2" fontId="2" fillId="0" borderId="0" xfId="1" applyNumberFormat="1" applyFont="1" applyAlignment="1">
      <alignment horizontal="right"/>
    </xf>
    <xf numFmtId="0" fontId="2" fillId="0" borderId="0" xfId="1" applyFont="1" applyAlignment="1">
      <alignment horizontal="right"/>
    </xf>
    <xf numFmtId="0" fontId="2" fillId="0" borderId="0" xfId="5" applyFont="1" applyAlignment="1">
      <alignment horizontal="center"/>
    </xf>
    <xf numFmtId="0" fontId="2" fillId="0" borderId="0" xfId="5" applyFont="1"/>
    <xf numFmtId="0" fontId="2" fillId="0" borderId="0" xfId="5" applyFont="1" applyAlignment="1">
      <alignment horizontal="left"/>
    </xf>
    <xf numFmtId="0" fontId="7" fillId="0" borderId="0" xfId="5" applyFont="1" applyAlignment="1">
      <alignment horizontal="center"/>
    </xf>
    <xf numFmtId="166" fontId="10" fillId="0" borderId="0" xfId="3" applyNumberFormat="1" applyFont="1" applyFill="1"/>
    <xf numFmtId="167" fontId="2" fillId="0" borderId="0" xfId="6" applyNumberFormat="1" applyFont="1"/>
    <xf numFmtId="43" fontId="2" fillId="0" borderId="0" xfId="6" applyNumberFormat="1" applyFont="1"/>
    <xf numFmtId="43" fontId="2" fillId="0" borderId="0" xfId="7" applyNumberFormat="1" applyFont="1" applyFill="1"/>
    <xf numFmtId="43" fontId="2" fillId="0" borderId="0" xfId="5" applyNumberFormat="1" applyFont="1"/>
    <xf numFmtId="167" fontId="2" fillId="0" borderId="0" xfId="6" quotePrefix="1" applyNumberFormat="1" applyFont="1" applyAlignment="1">
      <alignment horizontal="right"/>
    </xf>
    <xf numFmtId="0" fontId="2" fillId="0" borderId="0" xfId="5" applyFont="1" applyAlignment="1">
      <alignment horizontal="right"/>
    </xf>
    <xf numFmtId="43" fontId="2" fillId="0" borderId="7" xfId="3" applyFont="1" applyFill="1" applyBorder="1"/>
    <xf numFmtId="43" fontId="2" fillId="0" borderId="0" xfId="8" applyNumberFormat="1" applyFont="1"/>
    <xf numFmtId="168" fontId="2" fillId="0" borderId="0" xfId="5" applyNumberFormat="1" applyFont="1"/>
    <xf numFmtId="43" fontId="2" fillId="0" borderId="0" xfId="9" applyNumberFormat="1" applyFont="1" applyAlignment="1">
      <alignment horizontal="left"/>
    </xf>
    <xf numFmtId="43" fontId="6" fillId="0" borderId="0" xfId="9" applyNumberFormat="1" applyFont="1" applyAlignment="1">
      <alignment horizontal="right"/>
    </xf>
    <xf numFmtId="43" fontId="6" fillId="0" borderId="7" xfId="3" applyFont="1" applyFill="1" applyBorder="1"/>
    <xf numFmtId="43" fontId="2" fillId="0" borderId="0" xfId="3" applyFont="1" applyFill="1" applyBorder="1"/>
    <xf numFmtId="43" fontId="2" fillId="0" borderId="0" xfId="5" applyNumberFormat="1" applyFont="1" applyAlignment="1">
      <alignment horizontal="center"/>
    </xf>
    <xf numFmtId="43" fontId="7" fillId="0" borderId="0" xfId="5" applyNumberFormat="1" applyFont="1" applyAlignment="1">
      <alignment horizontal="center"/>
    </xf>
    <xf numFmtId="167" fontId="2" fillId="0" borderId="0" xfId="10" applyNumberFormat="1" applyFont="1"/>
    <xf numFmtId="43" fontId="2" fillId="0" borderId="2" xfId="3" applyFont="1" applyFill="1" applyBorder="1"/>
    <xf numFmtId="0" fontId="6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43" fontId="7" fillId="0" borderId="0" xfId="5" applyNumberFormat="1" applyFont="1" applyAlignment="1">
      <alignment horizontal="center" wrapText="1"/>
    </xf>
    <xf numFmtId="43" fontId="2" fillId="0" borderId="0" xfId="5" applyNumberFormat="1" applyFont="1" applyAlignment="1">
      <alignment wrapText="1"/>
    </xf>
    <xf numFmtId="0" fontId="7" fillId="0" borderId="0" xfId="5" applyFont="1" applyAlignment="1">
      <alignment horizontal="center" wrapText="1"/>
    </xf>
    <xf numFmtId="0" fontId="2" fillId="0" borderId="0" xfId="5" applyFont="1" applyAlignment="1">
      <alignment horizontal="center"/>
    </xf>
  </cellXfs>
  <cellStyles count="14">
    <cellStyle name="Comma 13 4" xfId="3" xr:uid="{E890AF05-5134-43E5-B4B3-3DE376DFACDC}"/>
    <cellStyle name="Normal" xfId="0" builtinId="0"/>
    <cellStyle name="Normal 11 2 2" xfId="11" xr:uid="{D18B375E-7D5E-4DA0-AB51-B5DAB650D891}"/>
    <cellStyle name="Normal 14 2 2" xfId="12" xr:uid="{AADA6A6A-5748-4EB8-8F0B-ABD26FC2C348}"/>
    <cellStyle name="Normal 16 2 2" xfId="13" xr:uid="{550216CE-89FF-4EA0-AAC9-80D401CF2483}"/>
    <cellStyle name="Normal 20 2 2" xfId="6" xr:uid="{27031A72-0DA5-48CE-9584-5E3A44355134}"/>
    <cellStyle name="Normal 3" xfId="4" xr:uid="{4CAD1E97-FB52-40FF-AFDB-1A6C92170479}"/>
    <cellStyle name="Normal 355 2" xfId="2" xr:uid="{5EA20BBF-8311-4AE2-A813-C6999873358E}"/>
    <cellStyle name="Normal 357" xfId="1" xr:uid="{A1AA009A-B70C-42BA-B5A0-0F8CFFBFF76A}"/>
    <cellStyle name="Normal 357 2" xfId="5" xr:uid="{14940446-7AE1-4CB5-9063-006D31B1857B}"/>
    <cellStyle name="Normal 6" xfId="8" xr:uid="{479C4517-F97B-4EF1-BAED-9CFF8EA18086}"/>
    <cellStyle name="Normal 7" xfId="9" xr:uid="{BFF3D59C-3E7F-4F89-8F4A-52051DEB3F56}"/>
    <cellStyle name="Normal 8 2" xfId="10" xr:uid="{5F362A44-B1AF-4C67-8330-5EB407F89ED9}"/>
    <cellStyle name="Percent 10 2 2" xfId="7" xr:uid="{C03CC869-316A-471A-A079-DF66A2B401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230071/Downloads/2027%20Waasigan-v23%20-%20Land%20Rights%20(USofA%2017060%25).xlsx" TargetMode="External"/><Relationship Id="rId2" Type="http://schemas.openxmlformats.org/officeDocument/2006/relationships/externalLinkPath" Target="file:///C:\Users\230071\Downloads\2027%20Waasigan-v23%20-%20Land%20Rights%20(USofA%2017060%25).xlsx" TargetMode="External"/><Relationship Id="rId1" Type="http://schemas.openxmlformats.org/officeDocument/2006/relationships/externalLinkPath" Target="/Users/230071/Downloads/2027%20Waasigan-v23%20-%20Land%20Rights%20(USofA%2017060%2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l Change Tracker"/>
      <sheetName val="Bonds (Annual Trend)"/>
      <sheetName val="Trending"/>
      <sheetName val="BP Template"/>
      <sheetName val="Base"/>
      <sheetName val="Compare"/>
      <sheetName val="BONDS"/>
      <sheetName val="RR vs IS"/>
      <sheetName val="Reg Account"/>
      <sheetName val="OEB Approved"/>
      <sheetName val="Inputs and Assumptions"/>
      <sheetName val="Rev Req"/>
      <sheetName val="RR Base"/>
      <sheetName val="RR Compare"/>
      <sheetName val="PriorPlan"/>
      <sheetName val="PriorPlanCompare"/>
      <sheetName val="Interest Cap"/>
      <sheetName val="Exhibits"/>
      <sheetName val="C2-03-02"/>
      <sheetName val="C-02-02"/>
      <sheetName val="C-02-03"/>
      <sheetName val="C-02-04"/>
      <sheetName val="F-05-01_02"/>
      <sheetName val="B1-01-01"/>
      <sheetName val="B2-01-01"/>
      <sheetName val="C-01-01"/>
      <sheetName val="C-01-01-04"/>
      <sheetName val="C-02-01"/>
      <sheetName val="E-01-01 Rev Req"/>
      <sheetName val="E-01-01-01"/>
      <sheetName val="F-01-01"/>
      <sheetName val="F-02-01"/>
      <sheetName val="G-01-03"/>
      <sheetName val="Tax - F-06-01"/>
      <sheetName val="Tax - F-06-01_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77">
          <cell r="M277">
            <v>0</v>
          </cell>
        </row>
        <row r="287">
          <cell r="M287">
            <v>0</v>
          </cell>
        </row>
        <row r="297">
          <cell r="M297">
            <v>0</v>
          </cell>
        </row>
        <row r="307">
          <cell r="M307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2B488-9452-4BE1-9A54-A32BDA029AE0}">
  <sheetPr>
    <tabColor theme="8" tint="0.59999389629810485"/>
  </sheetPr>
  <dimension ref="A1:J130"/>
  <sheetViews>
    <sheetView tabSelected="1" zoomScale="130" zoomScaleNormal="130" workbookViewId="0"/>
  </sheetViews>
  <sheetFormatPr defaultColWidth="9.26953125" defaultRowHeight="10" x14ac:dyDescent="0.2"/>
  <cols>
    <col min="1" max="1" width="14.7265625" style="1" bestFit="1" customWidth="1"/>
    <col min="2" max="2" width="4.54296875" style="1" customWidth="1"/>
    <col min="3" max="3" width="1.7265625" style="1" customWidth="1"/>
    <col min="4" max="4" width="49.26953125" style="1" customWidth="1"/>
    <col min="5" max="5" width="2.26953125" style="1" customWidth="1"/>
    <col min="6" max="6" width="11.453125" style="48" customWidth="1"/>
    <col min="7" max="7" width="2.7265625" style="1" customWidth="1"/>
    <col min="8" max="8" width="10.453125" style="48" customWidth="1"/>
    <col min="9" max="10" width="2.7265625" style="1" customWidth="1"/>
    <col min="11" max="16384" width="9.26953125" style="1"/>
  </cols>
  <sheetData>
    <row r="1" spans="1:10" x14ac:dyDescent="0.2">
      <c r="A1" s="1" t="s">
        <v>0</v>
      </c>
      <c r="B1" s="99" t="s">
        <v>1</v>
      </c>
      <c r="C1" s="99"/>
      <c r="D1" s="99"/>
      <c r="E1" s="99"/>
      <c r="F1" s="99"/>
      <c r="G1" s="99"/>
      <c r="H1" s="99"/>
      <c r="I1" s="99"/>
    </row>
    <row r="2" spans="1:10" x14ac:dyDescent="0.2">
      <c r="A2" s="1" t="s">
        <v>2</v>
      </c>
      <c r="B2" s="99"/>
      <c r="C2" s="99"/>
      <c r="D2" s="99"/>
      <c r="E2" s="99"/>
      <c r="F2" s="99"/>
      <c r="G2" s="99"/>
      <c r="H2" s="99"/>
      <c r="I2" s="99"/>
    </row>
    <row r="3" spans="1:10" x14ac:dyDescent="0.2">
      <c r="B3" s="99" t="s">
        <v>3</v>
      </c>
      <c r="C3" s="99"/>
      <c r="D3" s="99"/>
      <c r="E3" s="99"/>
      <c r="F3" s="99"/>
      <c r="G3" s="99"/>
      <c r="H3" s="99"/>
      <c r="I3" s="99"/>
    </row>
    <row r="4" spans="1:10" x14ac:dyDescent="0.2">
      <c r="B4" s="99" t="s">
        <v>71</v>
      </c>
      <c r="C4" s="99"/>
      <c r="D4" s="99"/>
      <c r="E4" s="99"/>
      <c r="F4" s="99"/>
      <c r="G4" s="99"/>
      <c r="H4" s="99"/>
      <c r="I4" s="99"/>
    </row>
    <row r="5" spans="1:10" x14ac:dyDescent="0.2">
      <c r="B5" s="99" t="s">
        <v>4</v>
      </c>
      <c r="C5" s="99"/>
      <c r="D5" s="99"/>
      <c r="E5" s="99"/>
      <c r="F5" s="99"/>
      <c r="G5" s="99"/>
      <c r="H5" s="99"/>
      <c r="I5" s="99"/>
    </row>
    <row r="6" spans="1:10" x14ac:dyDescent="0.2">
      <c r="B6" s="99" t="s">
        <v>5</v>
      </c>
      <c r="C6" s="99"/>
      <c r="D6" s="99"/>
      <c r="E6" s="99"/>
      <c r="F6" s="99"/>
      <c r="G6" s="99"/>
      <c r="H6" s="99"/>
      <c r="I6" s="99"/>
    </row>
    <row r="7" spans="1:10" x14ac:dyDescent="0.2">
      <c r="B7" s="3"/>
      <c r="C7" s="4"/>
      <c r="D7" s="5"/>
      <c r="E7" s="5"/>
      <c r="F7" s="6"/>
      <c r="G7" s="5"/>
      <c r="H7" s="6"/>
      <c r="I7" s="5"/>
    </row>
    <row r="8" spans="1:10" ht="10.5" x14ac:dyDescent="0.25">
      <c r="C8" s="7" t="s">
        <v>6</v>
      </c>
      <c r="D8" s="8"/>
      <c r="E8" s="8"/>
      <c r="F8" s="9"/>
      <c r="G8" s="8"/>
      <c r="H8" s="9"/>
      <c r="I8" s="8"/>
    </row>
    <row r="9" spans="1:10" ht="10.5" x14ac:dyDescent="0.25">
      <c r="B9" s="3"/>
      <c r="C9" s="10"/>
      <c r="D9" s="8"/>
      <c r="E9" s="8"/>
      <c r="F9" s="11">
        <v>2026</v>
      </c>
      <c r="G9" s="8"/>
      <c r="H9" s="11">
        <v>2027</v>
      </c>
      <c r="I9" s="12"/>
    </row>
    <row r="10" spans="1:10" x14ac:dyDescent="0.2">
      <c r="B10" s="3"/>
      <c r="C10" s="10"/>
      <c r="D10" s="13" t="s">
        <v>7</v>
      </c>
      <c r="E10" s="8"/>
      <c r="F10" s="14">
        <f>F75</f>
        <v>3.3475794873621172E-2</v>
      </c>
      <c r="G10" s="8"/>
      <c r="H10" s="14">
        <f>H75</f>
        <v>0.26078098841719688</v>
      </c>
      <c r="I10" s="8"/>
    </row>
    <row r="11" spans="1:10" x14ac:dyDescent="0.2">
      <c r="B11" s="3"/>
      <c r="C11" s="10"/>
      <c r="D11" s="13" t="s">
        <v>8</v>
      </c>
      <c r="E11" s="8"/>
      <c r="F11" s="14">
        <f>F109</f>
        <v>0</v>
      </c>
      <c r="G11" s="8"/>
      <c r="H11" s="14">
        <f>H109</f>
        <v>0</v>
      </c>
      <c r="I11" s="8"/>
    </row>
    <row r="12" spans="1:10" x14ac:dyDescent="0.2">
      <c r="B12" s="3"/>
      <c r="C12" s="10"/>
      <c r="D12" s="13" t="s">
        <v>9</v>
      </c>
      <c r="E12" s="8"/>
      <c r="F12" s="15">
        <f>F129</f>
        <v>0</v>
      </c>
      <c r="G12" s="8"/>
      <c r="H12" s="15">
        <f>H129</f>
        <v>0</v>
      </c>
      <c r="I12" s="8"/>
    </row>
    <row r="13" spans="1:10" ht="10.5" x14ac:dyDescent="0.2">
      <c r="B13" s="3"/>
      <c r="C13" s="10"/>
      <c r="D13" s="16" t="s">
        <v>10</v>
      </c>
      <c r="E13" s="17"/>
      <c r="F13" s="18">
        <f>SUM(F10:F12)</f>
        <v>3.3475794873621172E-2</v>
      </c>
      <c r="G13" s="17"/>
      <c r="H13" s="18">
        <f>SUM(H10:H12)</f>
        <v>0.26078098841719688</v>
      </c>
      <c r="I13" s="17"/>
    </row>
    <row r="14" spans="1:10" x14ac:dyDescent="0.2">
      <c r="B14" s="3"/>
      <c r="C14" s="20"/>
      <c r="D14" s="21"/>
      <c r="E14" s="22"/>
      <c r="F14" s="23"/>
      <c r="G14" s="22"/>
      <c r="H14" s="23"/>
      <c r="I14" s="22"/>
    </row>
    <row r="15" spans="1:10" x14ac:dyDescent="0.2">
      <c r="B15" s="2"/>
      <c r="C15" s="2"/>
      <c r="D15" s="2"/>
      <c r="E15" s="2"/>
      <c r="F15" s="24"/>
      <c r="G15" s="2"/>
      <c r="H15" s="24"/>
      <c r="I15" s="2"/>
      <c r="J15" s="2"/>
    </row>
    <row r="16" spans="1:10" ht="10.5" x14ac:dyDescent="0.25">
      <c r="B16" s="98" t="s">
        <v>11</v>
      </c>
      <c r="C16" s="98"/>
      <c r="D16" s="98"/>
      <c r="E16" s="2"/>
      <c r="F16" s="26"/>
      <c r="G16" s="2"/>
      <c r="H16" s="24"/>
      <c r="I16" s="2"/>
      <c r="J16" s="2"/>
    </row>
    <row r="17" spans="2:10" ht="10.5" x14ac:dyDescent="0.25">
      <c r="B17" s="25"/>
      <c r="C17" s="25"/>
      <c r="D17" s="25"/>
      <c r="E17" s="2"/>
      <c r="F17" s="24"/>
      <c r="G17" s="2"/>
      <c r="H17" s="24"/>
      <c r="I17" s="2"/>
      <c r="J17" s="2"/>
    </row>
    <row r="18" spans="2:10" ht="20.5" x14ac:dyDescent="0.25">
      <c r="B18" s="27" t="s">
        <v>12</v>
      </c>
      <c r="D18" s="28" t="s">
        <v>13</v>
      </c>
      <c r="F18" s="11">
        <v>2026</v>
      </c>
      <c r="G18" s="8"/>
      <c r="H18" s="11">
        <v>2027</v>
      </c>
      <c r="I18" s="12"/>
      <c r="J18" s="29"/>
    </row>
    <row r="19" spans="2:10" x14ac:dyDescent="0.2">
      <c r="F19" s="24" t="s">
        <v>14</v>
      </c>
      <c r="H19" s="24" t="s">
        <v>15</v>
      </c>
      <c r="I19" s="2"/>
      <c r="J19" s="2"/>
    </row>
    <row r="20" spans="2:10" x14ac:dyDescent="0.2">
      <c r="D20" s="30" t="s">
        <v>16</v>
      </c>
      <c r="E20" s="31"/>
      <c r="F20" s="32"/>
      <c r="G20" s="31"/>
      <c r="H20" s="32"/>
      <c r="I20" s="31"/>
      <c r="J20" s="31"/>
    </row>
    <row r="21" spans="2:10" ht="10.5" x14ac:dyDescent="0.25">
      <c r="D21" s="31"/>
      <c r="E21" s="31"/>
      <c r="F21" s="32"/>
      <c r="G21" s="31"/>
      <c r="H21" s="32"/>
      <c r="I21" s="33"/>
      <c r="J21" s="33"/>
    </row>
    <row r="22" spans="2:10" x14ac:dyDescent="0.2">
      <c r="B22" s="2">
        <v>1</v>
      </c>
      <c r="D22" s="31" t="s">
        <v>17</v>
      </c>
      <c r="E22" s="34"/>
      <c r="F22" s="32">
        <v>2.4459714647165187</v>
      </c>
      <c r="G22" s="34"/>
      <c r="H22" s="32">
        <v>19.054449897817555</v>
      </c>
      <c r="I22" s="34"/>
      <c r="J22" s="31"/>
    </row>
    <row r="23" spans="2:10" x14ac:dyDescent="0.2">
      <c r="B23" s="2"/>
      <c r="D23" s="31"/>
      <c r="E23" s="34"/>
      <c r="F23" s="32"/>
      <c r="G23" s="34"/>
      <c r="H23" s="32"/>
      <c r="I23" s="34"/>
      <c r="J23" s="31"/>
    </row>
    <row r="24" spans="2:10" x14ac:dyDescent="0.2">
      <c r="B24" s="2">
        <v>2</v>
      </c>
      <c r="D24" s="31" t="s">
        <v>18</v>
      </c>
      <c r="E24" s="34"/>
      <c r="F24" s="32"/>
      <c r="G24" s="34"/>
      <c r="H24" s="32"/>
      <c r="I24" s="34"/>
      <c r="J24" s="31"/>
    </row>
    <row r="25" spans="2:10" x14ac:dyDescent="0.2">
      <c r="B25" s="2">
        <v>3</v>
      </c>
      <c r="D25" s="31" t="s">
        <v>19</v>
      </c>
      <c r="E25" s="34"/>
      <c r="F25" s="32">
        <v>0.85788384715305144</v>
      </c>
      <c r="G25" s="35"/>
      <c r="H25" s="32">
        <v>6.7985621959040596</v>
      </c>
      <c r="I25" s="35"/>
    </row>
    <row r="26" spans="2:10" x14ac:dyDescent="0.2">
      <c r="B26" s="2">
        <v>4</v>
      </c>
      <c r="C26" s="1" t="s">
        <v>20</v>
      </c>
      <c r="D26" s="31" t="s">
        <v>21</v>
      </c>
      <c r="E26" s="34"/>
      <c r="F26" s="32">
        <v>-41.731474977349926</v>
      </c>
      <c r="G26" s="35"/>
      <c r="H26" s="32">
        <v>-37.95881679515972</v>
      </c>
      <c r="I26" s="35"/>
    </row>
    <row r="27" spans="2:10" x14ac:dyDescent="0.2">
      <c r="B27" s="2">
        <v>5</v>
      </c>
      <c r="D27" s="31" t="s">
        <v>22</v>
      </c>
      <c r="E27" s="34"/>
      <c r="F27" s="32">
        <v>0</v>
      </c>
      <c r="G27" s="35"/>
      <c r="H27" s="32">
        <v>0</v>
      </c>
      <c r="I27" s="35"/>
    </row>
    <row r="28" spans="2:10" x14ac:dyDescent="0.2">
      <c r="B28" s="2">
        <v>6</v>
      </c>
      <c r="D28" s="31" t="s">
        <v>23</v>
      </c>
      <c r="E28" s="34"/>
      <c r="F28" s="36">
        <f>SUM(F25:F27)</f>
        <v>-40.873591130196871</v>
      </c>
      <c r="G28" s="35"/>
      <c r="H28" s="36">
        <f>SUM(H25:H27)</f>
        <v>-31.160254599255659</v>
      </c>
      <c r="I28" s="35"/>
      <c r="J28" s="31"/>
    </row>
    <row r="29" spans="2:10" x14ac:dyDescent="0.2">
      <c r="B29" s="2"/>
      <c r="D29" s="31"/>
      <c r="E29" s="34"/>
      <c r="F29" s="32"/>
      <c r="G29" s="34"/>
      <c r="H29" s="32"/>
      <c r="I29" s="34"/>
      <c r="J29" s="31"/>
    </row>
    <row r="30" spans="2:10" ht="10.5" x14ac:dyDescent="0.25">
      <c r="B30" s="2">
        <v>7</v>
      </c>
      <c r="D30" s="37" t="s">
        <v>24</v>
      </c>
      <c r="E30" s="38" t="s">
        <v>25</v>
      </c>
      <c r="F30" s="39">
        <f>F22+F28</f>
        <v>-38.42761966548035</v>
      </c>
      <c r="G30" s="38" t="s">
        <v>25</v>
      </c>
      <c r="H30" s="39">
        <f>H22+H28</f>
        <v>-12.105804701438103</v>
      </c>
      <c r="I30" s="38" t="s">
        <v>25</v>
      </c>
      <c r="J30" s="31"/>
    </row>
    <row r="31" spans="2:10" x14ac:dyDescent="0.2">
      <c r="B31" s="2"/>
      <c r="D31" s="31"/>
      <c r="E31" s="31"/>
      <c r="F31" s="32"/>
      <c r="G31" s="31"/>
      <c r="H31" s="32"/>
      <c r="I31" s="31"/>
      <c r="J31" s="31"/>
    </row>
    <row r="32" spans="2:10" x14ac:dyDescent="0.2">
      <c r="B32" s="2"/>
      <c r="D32" s="30" t="s">
        <v>26</v>
      </c>
      <c r="E32" s="31"/>
      <c r="F32" s="32"/>
      <c r="G32" s="31"/>
      <c r="H32" s="32"/>
      <c r="I32" s="40"/>
      <c r="J32" s="40"/>
    </row>
    <row r="33" spans="2:10" x14ac:dyDescent="0.2">
      <c r="B33" s="2">
        <v>8</v>
      </c>
      <c r="D33" s="41" t="s">
        <v>7</v>
      </c>
      <c r="E33" s="31"/>
      <c r="F33" s="32">
        <v>-19.198994990076386</v>
      </c>
      <c r="G33" s="31"/>
      <c r="H33" s="32">
        <v>-5.9231301857949461</v>
      </c>
      <c r="I33" s="34"/>
      <c r="J33" s="40"/>
    </row>
    <row r="34" spans="2:10" x14ac:dyDescent="0.2">
      <c r="B34" s="2">
        <v>9</v>
      </c>
      <c r="D34" s="42" t="s">
        <v>8</v>
      </c>
      <c r="E34" s="34"/>
      <c r="F34" s="32">
        <v>0</v>
      </c>
      <c r="G34" s="34"/>
      <c r="H34" s="32">
        <v>0</v>
      </c>
      <c r="I34" s="34"/>
      <c r="J34" s="40"/>
    </row>
    <row r="35" spans="2:10" x14ac:dyDescent="0.2">
      <c r="B35" s="2">
        <v>10</v>
      </c>
      <c r="D35" s="42" t="s">
        <v>9</v>
      </c>
      <c r="E35" s="34"/>
      <c r="F35" s="43">
        <f>F30-F33-F34</f>
        <v>-19.228624675403964</v>
      </c>
      <c r="G35" s="34"/>
      <c r="H35" s="43">
        <f>H30-H33-H34</f>
        <v>-6.1826745156431571</v>
      </c>
      <c r="I35" s="34"/>
      <c r="J35" s="40"/>
    </row>
    <row r="36" spans="2:10" ht="10.5" thickBot="1" x14ac:dyDescent="0.25">
      <c r="B36" s="2">
        <v>11</v>
      </c>
      <c r="D36" s="31" t="s">
        <v>10</v>
      </c>
      <c r="E36" s="34" t="s">
        <v>25</v>
      </c>
      <c r="F36" s="44">
        <f>SUM(F33:F35)</f>
        <v>-38.42761966548035</v>
      </c>
      <c r="G36" s="34" t="s">
        <v>25</v>
      </c>
      <c r="H36" s="44">
        <f>SUM(H33:H35)</f>
        <v>-12.105804701438103</v>
      </c>
      <c r="I36" s="34" t="s">
        <v>25</v>
      </c>
      <c r="J36" s="31"/>
    </row>
    <row r="37" spans="2:10" ht="10.5" thickTop="1" x14ac:dyDescent="0.2">
      <c r="B37" s="2"/>
      <c r="D37" s="31"/>
      <c r="E37" s="34"/>
      <c r="F37" s="32"/>
      <c r="G37" s="34"/>
      <c r="H37" s="32"/>
      <c r="I37" s="34"/>
      <c r="J37" s="31"/>
    </row>
    <row r="38" spans="2:10" x14ac:dyDescent="0.2">
      <c r="B38" s="2"/>
      <c r="D38" s="31"/>
      <c r="E38" s="31"/>
      <c r="F38" s="32"/>
      <c r="G38" s="31"/>
      <c r="H38" s="32"/>
      <c r="I38" s="31"/>
      <c r="J38" s="31"/>
    </row>
    <row r="39" spans="2:10" x14ac:dyDescent="0.2">
      <c r="B39" s="2"/>
      <c r="D39" s="30" t="s">
        <v>27</v>
      </c>
      <c r="E39" s="31"/>
      <c r="F39" s="45"/>
      <c r="G39" s="31"/>
      <c r="H39" s="45"/>
      <c r="I39" s="31"/>
      <c r="J39" s="31"/>
    </row>
    <row r="40" spans="2:10" x14ac:dyDescent="0.2">
      <c r="B40" s="2"/>
      <c r="D40" s="31"/>
      <c r="E40" s="31"/>
      <c r="F40" s="32"/>
      <c r="G40" s="31"/>
      <c r="H40" s="32"/>
      <c r="I40" s="31"/>
      <c r="J40" s="31"/>
    </row>
    <row r="41" spans="2:10" x14ac:dyDescent="0.2">
      <c r="B41" s="2">
        <v>12</v>
      </c>
      <c r="D41" s="31" t="s">
        <v>28</v>
      </c>
      <c r="E41" s="31"/>
      <c r="F41" s="32">
        <v>15</v>
      </c>
      <c r="G41" s="40" t="s">
        <v>29</v>
      </c>
      <c r="H41" s="32">
        <v>15</v>
      </c>
      <c r="I41" s="40" t="s">
        <v>29</v>
      </c>
      <c r="J41" s="40" t="s">
        <v>29</v>
      </c>
    </row>
    <row r="42" spans="2:10" x14ac:dyDescent="0.2">
      <c r="B42" s="2">
        <v>13</v>
      </c>
      <c r="D42" s="31" t="s">
        <v>30</v>
      </c>
      <c r="E42" s="31"/>
      <c r="F42" s="32">
        <v>11.5</v>
      </c>
      <c r="G42" s="40" t="s">
        <v>29</v>
      </c>
      <c r="H42" s="32">
        <v>11.5</v>
      </c>
      <c r="I42" s="40" t="s">
        <v>29</v>
      </c>
      <c r="J42" s="40" t="s">
        <v>29</v>
      </c>
    </row>
    <row r="43" spans="2:10" x14ac:dyDescent="0.2">
      <c r="B43" s="2">
        <v>14</v>
      </c>
      <c r="D43" s="31" t="s">
        <v>31</v>
      </c>
      <c r="E43" s="31"/>
      <c r="F43" s="46">
        <v>26.5</v>
      </c>
      <c r="G43" s="40" t="s">
        <v>29</v>
      </c>
      <c r="H43" s="46">
        <v>26.5</v>
      </c>
      <c r="I43" s="40" t="s">
        <v>29</v>
      </c>
      <c r="J43" s="40" t="s">
        <v>29</v>
      </c>
    </row>
    <row r="45" spans="2:10" ht="10.5" x14ac:dyDescent="0.25">
      <c r="B45" s="47" t="s">
        <v>7</v>
      </c>
    </row>
    <row r="47" spans="2:10" ht="20.5" x14ac:dyDescent="0.25">
      <c r="B47" s="27" t="s">
        <v>12</v>
      </c>
      <c r="D47" s="28" t="s">
        <v>13</v>
      </c>
      <c r="F47" s="11">
        <v>2026</v>
      </c>
      <c r="H47" s="11">
        <v>2027</v>
      </c>
      <c r="I47" s="12"/>
      <c r="J47" s="29"/>
    </row>
    <row r="48" spans="2:10" x14ac:dyDescent="0.2">
      <c r="F48" s="24" t="s">
        <v>14</v>
      </c>
      <c r="H48" s="24" t="s">
        <v>14</v>
      </c>
      <c r="I48" s="2"/>
      <c r="J48" s="2"/>
    </row>
    <row r="49" spans="2:10" x14ac:dyDescent="0.2">
      <c r="D49" s="30" t="s">
        <v>32</v>
      </c>
      <c r="E49" s="31"/>
      <c r="F49" s="32"/>
      <c r="G49" s="31"/>
      <c r="H49" s="32"/>
      <c r="I49" s="31"/>
      <c r="J49" s="31"/>
    </row>
    <row r="50" spans="2:10" ht="10.5" x14ac:dyDescent="0.25">
      <c r="D50" s="31"/>
      <c r="E50" s="31"/>
      <c r="F50" s="32"/>
      <c r="G50" s="31"/>
      <c r="H50" s="32"/>
      <c r="I50" s="33"/>
      <c r="J50" s="33"/>
    </row>
    <row r="51" spans="2:10" x14ac:dyDescent="0.2">
      <c r="B51" s="2">
        <v>1</v>
      </c>
      <c r="D51" s="31" t="s">
        <v>33</v>
      </c>
      <c r="E51" s="34"/>
      <c r="F51" s="32">
        <f>F33</f>
        <v>-19.198994990076386</v>
      </c>
      <c r="G51" s="34"/>
      <c r="H51" s="32">
        <f>H33</f>
        <v>-5.9231301857949461</v>
      </c>
      <c r="I51" s="34"/>
      <c r="J51" s="31"/>
    </row>
    <row r="52" spans="2:10" x14ac:dyDescent="0.2">
      <c r="B52" s="2">
        <v>2</v>
      </c>
      <c r="D52" s="31" t="s">
        <v>34</v>
      </c>
      <c r="E52" s="34"/>
      <c r="F52" s="32">
        <v>19.198994990076386</v>
      </c>
      <c r="G52" s="34"/>
      <c r="H52" s="32">
        <v>5.9231301857949461</v>
      </c>
      <c r="I52" s="34"/>
      <c r="J52" s="31"/>
    </row>
    <row r="53" spans="2:10" x14ac:dyDescent="0.2">
      <c r="B53" s="2">
        <v>3</v>
      </c>
      <c r="D53" s="31" t="s">
        <v>35</v>
      </c>
      <c r="E53" s="34"/>
      <c r="F53" s="36">
        <f>SUM(F51:F52)</f>
        <v>0</v>
      </c>
      <c r="G53" s="34"/>
      <c r="H53" s="36">
        <f>SUM(H51:H52)</f>
        <v>0</v>
      </c>
      <c r="I53" s="34"/>
      <c r="J53" s="31"/>
    </row>
    <row r="54" spans="2:10" x14ac:dyDescent="0.2">
      <c r="B54" s="2">
        <v>4</v>
      </c>
      <c r="D54" s="31" t="s">
        <v>36</v>
      </c>
      <c r="E54" s="34"/>
      <c r="F54" s="32">
        <f>F43</f>
        <v>26.5</v>
      </c>
      <c r="G54" s="34" t="s">
        <v>29</v>
      </c>
      <c r="H54" s="32">
        <f>H43</f>
        <v>26.5</v>
      </c>
      <c r="I54" s="34" t="s">
        <v>29</v>
      </c>
      <c r="J54" s="1" t="s">
        <v>29</v>
      </c>
    </row>
    <row r="55" spans="2:10" ht="10.5" x14ac:dyDescent="0.25">
      <c r="B55" s="2">
        <v>5</v>
      </c>
      <c r="C55" s="1" t="s">
        <v>20</v>
      </c>
      <c r="D55" s="49" t="s">
        <v>37</v>
      </c>
      <c r="E55" s="50" t="s">
        <v>25</v>
      </c>
      <c r="F55" s="51">
        <f>F53*F54/100</f>
        <v>0</v>
      </c>
      <c r="G55" s="50" t="s">
        <v>25</v>
      </c>
      <c r="H55" s="51">
        <f>H53*H54/100</f>
        <v>0</v>
      </c>
      <c r="I55" s="50" t="s">
        <v>25</v>
      </c>
    </row>
    <row r="56" spans="2:10" x14ac:dyDescent="0.2">
      <c r="B56" s="2"/>
      <c r="D56" s="31"/>
      <c r="E56" s="34"/>
      <c r="F56" s="36"/>
      <c r="G56" s="34"/>
      <c r="H56" s="36"/>
      <c r="I56" s="34"/>
      <c r="J56" s="31"/>
    </row>
    <row r="57" spans="2:10" x14ac:dyDescent="0.2">
      <c r="B57" s="2"/>
      <c r="D57" s="30" t="s">
        <v>38</v>
      </c>
      <c r="E57" s="34"/>
      <c r="F57" s="32"/>
      <c r="G57" s="34"/>
      <c r="H57" s="32"/>
      <c r="I57" s="34"/>
      <c r="J57" s="31"/>
    </row>
    <row r="58" spans="2:10" x14ac:dyDescent="0.2">
      <c r="B58" s="2">
        <v>6</v>
      </c>
      <c r="D58" s="31" t="s">
        <v>39</v>
      </c>
      <c r="E58" s="34"/>
      <c r="F58" s="35">
        <v>0</v>
      </c>
      <c r="G58" s="34"/>
      <c r="H58" s="35">
        <v>-19.198994990076386</v>
      </c>
      <c r="I58" s="34"/>
      <c r="J58" s="31"/>
    </row>
    <row r="59" spans="2:10" x14ac:dyDescent="0.2">
      <c r="B59" s="2">
        <v>7</v>
      </c>
      <c r="D59" s="31" t="s">
        <v>40</v>
      </c>
      <c r="E59" s="31"/>
      <c r="F59" s="35">
        <f>-F52</f>
        <v>-19.198994990076386</v>
      </c>
      <c r="G59" s="31"/>
      <c r="H59" s="35">
        <f>-H52</f>
        <v>-5.9231301857949461</v>
      </c>
      <c r="I59" s="34"/>
      <c r="J59" s="31"/>
    </row>
    <row r="60" spans="2:10" x14ac:dyDescent="0.2">
      <c r="B60" s="2">
        <v>8</v>
      </c>
      <c r="D60" s="31" t="s">
        <v>41</v>
      </c>
      <c r="E60" s="31"/>
      <c r="F60" s="52">
        <f>SUM(F58:F59)</f>
        <v>-19.198994990076386</v>
      </c>
      <c r="G60" s="31"/>
      <c r="H60" s="52">
        <f>SUM(H58:H59)</f>
        <v>-25.122125175871332</v>
      </c>
      <c r="I60" s="34"/>
      <c r="J60" s="40"/>
    </row>
    <row r="61" spans="2:10" x14ac:dyDescent="0.2">
      <c r="B61" s="2"/>
      <c r="D61" s="42"/>
      <c r="E61" s="31"/>
      <c r="F61" s="35"/>
      <c r="G61" s="31"/>
      <c r="H61" s="35"/>
      <c r="I61" s="34"/>
      <c r="J61" s="40"/>
    </row>
    <row r="62" spans="2:10" x14ac:dyDescent="0.2">
      <c r="B62" s="2"/>
      <c r="D62" s="53" t="s">
        <v>42</v>
      </c>
      <c r="E62" s="34"/>
      <c r="F62" s="32"/>
      <c r="G62" s="34"/>
      <c r="H62" s="32"/>
      <c r="I62" s="34"/>
      <c r="J62" s="40"/>
    </row>
    <row r="63" spans="2:10" x14ac:dyDescent="0.2">
      <c r="B63" s="2"/>
      <c r="D63" s="42"/>
      <c r="E63" s="34"/>
      <c r="F63" s="32"/>
      <c r="G63" s="34"/>
      <c r="H63" s="32"/>
      <c r="I63" s="34"/>
      <c r="J63" s="40"/>
    </row>
    <row r="64" spans="2:10" x14ac:dyDescent="0.2">
      <c r="B64" s="2">
        <v>9</v>
      </c>
      <c r="D64" s="31" t="s">
        <v>43</v>
      </c>
      <c r="E64" s="34"/>
      <c r="F64" s="32">
        <v>1.239844254578562</v>
      </c>
      <c r="G64" s="34"/>
      <c r="H64" s="32">
        <v>9.6585551265628471</v>
      </c>
      <c r="I64" s="34"/>
      <c r="J64" s="31"/>
    </row>
    <row r="65" spans="2:10" x14ac:dyDescent="0.2">
      <c r="B65" s="2">
        <v>10</v>
      </c>
      <c r="D65" s="31" t="s">
        <v>44</v>
      </c>
      <c r="E65" s="34"/>
      <c r="F65" s="32">
        <v>2.7</v>
      </c>
      <c r="G65" s="34" t="s">
        <v>29</v>
      </c>
      <c r="H65" s="32">
        <v>2.7</v>
      </c>
      <c r="I65" s="34" t="s">
        <v>29</v>
      </c>
      <c r="J65" s="34" t="s">
        <v>29</v>
      </c>
    </row>
    <row r="66" spans="2:10" x14ac:dyDescent="0.2">
      <c r="B66" s="2">
        <v>11</v>
      </c>
      <c r="D66" s="31" t="s">
        <v>45</v>
      </c>
      <c r="E66" s="31"/>
      <c r="F66" s="36">
        <f>F64*F65/100</f>
        <v>3.3475794873621172E-2</v>
      </c>
      <c r="G66" s="31"/>
      <c r="H66" s="36">
        <f>H64*H65/100</f>
        <v>0.26078098841719688</v>
      </c>
      <c r="I66" s="31"/>
      <c r="J66" s="31"/>
    </row>
    <row r="67" spans="2:10" x14ac:dyDescent="0.2">
      <c r="B67" s="2">
        <v>12</v>
      </c>
      <c r="D67" s="31" t="s">
        <v>46</v>
      </c>
      <c r="E67" s="31"/>
      <c r="F67" s="32">
        <f>F55*F42/F43</f>
        <v>0</v>
      </c>
      <c r="G67" s="31"/>
      <c r="H67" s="32">
        <f>H55*H42/H43</f>
        <v>0</v>
      </c>
      <c r="I67" s="31"/>
      <c r="J67" s="31"/>
    </row>
    <row r="68" spans="2:10" ht="10.5" x14ac:dyDescent="0.25">
      <c r="B68" s="2">
        <v>13</v>
      </c>
      <c r="D68" s="49" t="s">
        <v>47</v>
      </c>
      <c r="E68" s="50" t="s">
        <v>25</v>
      </c>
      <c r="F68" s="51">
        <f>IF(F66&gt;F67,F66-F67,-MIN(F67-F66,F71))</f>
        <v>3.3475794873621172E-2</v>
      </c>
      <c r="G68" s="54" t="s">
        <v>25</v>
      </c>
      <c r="H68" s="51">
        <f>IF(H66&gt;H67,H66-H67,-MIN(H67-H66,H71))</f>
        <v>0.26078098841719688</v>
      </c>
      <c r="I68" s="54" t="s">
        <v>25</v>
      </c>
      <c r="J68" s="31"/>
    </row>
    <row r="69" spans="2:10" x14ac:dyDescent="0.2">
      <c r="B69" s="2"/>
      <c r="D69" s="31"/>
      <c r="E69" s="31"/>
      <c r="F69" s="32"/>
      <c r="G69" s="31"/>
      <c r="H69" s="32"/>
      <c r="I69" s="40"/>
      <c r="J69" s="40"/>
    </row>
    <row r="70" spans="2:10" x14ac:dyDescent="0.2">
      <c r="B70" s="2"/>
      <c r="D70" s="55"/>
      <c r="E70" s="31"/>
      <c r="F70" s="32"/>
      <c r="G70" s="31"/>
      <c r="H70" s="32"/>
      <c r="I70" s="40"/>
      <c r="J70" s="40"/>
    </row>
    <row r="71" spans="2:10" x14ac:dyDescent="0.2">
      <c r="B71" s="2">
        <v>14</v>
      </c>
      <c r="D71" s="31" t="s">
        <v>48</v>
      </c>
      <c r="E71" s="31"/>
      <c r="F71" s="32">
        <v>0</v>
      </c>
      <c r="G71" s="32"/>
      <c r="H71" s="32">
        <v>3.3475794873621172E-2</v>
      </c>
      <c r="I71" s="56"/>
      <c r="J71" s="40"/>
    </row>
    <row r="72" spans="2:10" x14ac:dyDescent="0.2">
      <c r="B72" s="2">
        <v>15</v>
      </c>
      <c r="D72" s="1" t="s">
        <v>49</v>
      </c>
      <c r="F72" s="48">
        <f>F68</f>
        <v>3.3475794873621172E-2</v>
      </c>
      <c r="G72" s="48"/>
      <c r="H72" s="48">
        <f>H68</f>
        <v>0.26078098841719688</v>
      </c>
      <c r="I72" s="48"/>
    </row>
    <row r="73" spans="2:10" x14ac:dyDescent="0.2">
      <c r="B73" s="2">
        <v>16</v>
      </c>
      <c r="D73" s="1" t="s">
        <v>50</v>
      </c>
      <c r="F73" s="57">
        <f>SUM(F71:F72)</f>
        <v>3.3475794873621172E-2</v>
      </c>
      <c r="G73" s="48"/>
      <c r="H73" s="57">
        <f>SUM(H71:H72)</f>
        <v>0.29425678329081806</v>
      </c>
      <c r="I73" s="48"/>
    </row>
    <row r="74" spans="2:10" x14ac:dyDescent="0.2">
      <c r="G74" s="48"/>
      <c r="I74" s="48"/>
    </row>
    <row r="75" spans="2:10" ht="11" thickBot="1" x14ac:dyDescent="0.3">
      <c r="B75" s="2">
        <v>17</v>
      </c>
      <c r="D75" s="58" t="s">
        <v>51</v>
      </c>
      <c r="E75" s="59" t="s">
        <v>25</v>
      </c>
      <c r="F75" s="60">
        <f>F55+F68</f>
        <v>3.3475794873621172E-2</v>
      </c>
      <c r="G75" s="61" t="s">
        <v>25</v>
      </c>
      <c r="H75" s="60">
        <f>H55+H68</f>
        <v>0.26078098841719688</v>
      </c>
      <c r="I75" s="61" t="s">
        <v>25</v>
      </c>
    </row>
    <row r="76" spans="2:10" ht="10.5" thickTop="1" x14ac:dyDescent="0.2">
      <c r="G76" s="48"/>
      <c r="I76" s="48"/>
    </row>
    <row r="77" spans="2:10" ht="10.5" x14ac:dyDescent="0.25">
      <c r="B77" s="58" t="s">
        <v>8</v>
      </c>
    </row>
    <row r="79" spans="2:10" ht="20.5" x14ac:dyDescent="0.25">
      <c r="B79" s="27" t="s">
        <v>12</v>
      </c>
      <c r="D79" s="28" t="s">
        <v>13</v>
      </c>
      <c r="F79" s="11">
        <v>2026</v>
      </c>
      <c r="H79" s="11">
        <v>2027</v>
      </c>
      <c r="I79" s="12"/>
      <c r="J79" s="29"/>
    </row>
    <row r="80" spans="2:10" x14ac:dyDescent="0.2">
      <c r="F80" s="24" t="s">
        <v>14</v>
      </c>
      <c r="H80" s="24" t="s">
        <v>14</v>
      </c>
      <c r="I80" s="2"/>
      <c r="J80" s="2"/>
    </row>
    <row r="81" spans="2:10" x14ac:dyDescent="0.2">
      <c r="D81" s="30" t="s">
        <v>32</v>
      </c>
      <c r="E81" s="31"/>
      <c r="F81" s="32"/>
      <c r="G81" s="31"/>
      <c r="H81" s="32"/>
      <c r="I81" s="31"/>
      <c r="J81" s="31"/>
    </row>
    <row r="82" spans="2:10" ht="10.5" x14ac:dyDescent="0.25">
      <c r="D82" s="31"/>
      <c r="E82" s="31"/>
      <c r="F82" s="32"/>
      <c r="G82" s="31"/>
      <c r="H82" s="32"/>
      <c r="I82" s="33"/>
      <c r="J82" s="33"/>
    </row>
    <row r="83" spans="2:10" x14ac:dyDescent="0.2">
      <c r="B83" s="2">
        <v>1</v>
      </c>
      <c r="D83" s="31" t="s">
        <v>33</v>
      </c>
      <c r="E83" s="34"/>
      <c r="F83" s="32">
        <f>F34</f>
        <v>0</v>
      </c>
      <c r="G83" s="34"/>
      <c r="H83" s="32">
        <f>H34</f>
        <v>0</v>
      </c>
      <c r="I83" s="34"/>
      <c r="J83" s="31"/>
    </row>
    <row r="84" spans="2:10" x14ac:dyDescent="0.2">
      <c r="B84" s="2">
        <v>2</v>
      </c>
      <c r="D84" s="31" t="s">
        <v>34</v>
      </c>
      <c r="E84" s="34"/>
      <c r="F84" s="32">
        <v>0</v>
      </c>
      <c r="G84" s="34"/>
      <c r="H84" s="32">
        <v>0</v>
      </c>
      <c r="I84" s="34"/>
      <c r="J84" s="31"/>
    </row>
    <row r="85" spans="2:10" x14ac:dyDescent="0.2">
      <c r="B85" s="2">
        <v>3</v>
      </c>
      <c r="D85" s="31" t="s">
        <v>35</v>
      </c>
      <c r="E85" s="34"/>
      <c r="F85" s="36">
        <f>SUM(F83:F84)</f>
        <v>0</v>
      </c>
      <c r="G85" s="34"/>
      <c r="H85" s="36">
        <f>SUM(H83:H84)</f>
        <v>0</v>
      </c>
      <c r="I85" s="34"/>
      <c r="J85" s="31"/>
    </row>
    <row r="86" spans="2:10" x14ac:dyDescent="0.2">
      <c r="B86" s="2">
        <v>4</v>
      </c>
      <c r="D86" s="31" t="s">
        <v>36</v>
      </c>
      <c r="E86" s="34"/>
      <c r="F86" s="32">
        <f>F43</f>
        <v>26.5</v>
      </c>
      <c r="G86" s="34" t="s">
        <v>29</v>
      </c>
      <c r="H86" s="32">
        <f>H43</f>
        <v>26.5</v>
      </c>
      <c r="I86" s="34" t="s">
        <v>29</v>
      </c>
      <c r="J86" s="1" t="s">
        <v>29</v>
      </c>
    </row>
    <row r="87" spans="2:10" x14ac:dyDescent="0.2">
      <c r="B87" s="2">
        <v>5</v>
      </c>
      <c r="D87" s="3" t="s">
        <v>52</v>
      </c>
      <c r="E87" s="34"/>
      <c r="F87" s="62">
        <f>F85*F86/100</f>
        <v>0</v>
      </c>
      <c r="G87" s="63"/>
      <c r="H87" s="62">
        <f>H85*H86/100</f>
        <v>0</v>
      </c>
      <c r="I87" s="63"/>
    </row>
    <row r="88" spans="2:10" x14ac:dyDescent="0.2">
      <c r="B88" s="2">
        <v>6</v>
      </c>
      <c r="D88" s="3" t="s">
        <v>53</v>
      </c>
      <c r="E88" s="34"/>
      <c r="F88" s="65">
        <v>0</v>
      </c>
      <c r="G88" s="63"/>
      <c r="H88" s="65">
        <v>0</v>
      </c>
      <c r="I88" s="63"/>
    </row>
    <row r="89" spans="2:10" ht="10.5" x14ac:dyDescent="0.25">
      <c r="B89" s="2">
        <v>7</v>
      </c>
      <c r="C89" s="1" t="s">
        <v>20</v>
      </c>
      <c r="D89" s="49" t="s">
        <v>37</v>
      </c>
      <c r="E89" s="50" t="s">
        <v>25</v>
      </c>
      <c r="F89" s="66">
        <f>F87+F88</f>
        <v>0</v>
      </c>
      <c r="G89" s="67" t="s">
        <v>25</v>
      </c>
      <c r="H89" s="66">
        <f>H87+H88</f>
        <v>0</v>
      </c>
      <c r="I89" s="67"/>
    </row>
    <row r="90" spans="2:10" x14ac:dyDescent="0.2">
      <c r="B90" s="2"/>
      <c r="D90" s="31"/>
      <c r="E90" s="34"/>
      <c r="F90" s="36"/>
      <c r="G90" s="34"/>
      <c r="H90" s="36"/>
      <c r="I90" s="34"/>
      <c r="J90" s="31"/>
    </row>
    <row r="91" spans="2:10" x14ac:dyDescent="0.2">
      <c r="B91" s="2"/>
      <c r="D91" s="30" t="s">
        <v>38</v>
      </c>
      <c r="E91" s="34"/>
      <c r="F91" s="32"/>
      <c r="G91" s="34"/>
      <c r="H91" s="32"/>
      <c r="I91" s="34"/>
      <c r="J91" s="31"/>
    </row>
    <row r="92" spans="2:10" x14ac:dyDescent="0.2">
      <c r="B92" s="2">
        <v>8</v>
      </c>
      <c r="D92" s="31" t="s">
        <v>39</v>
      </c>
      <c r="E92" s="34"/>
      <c r="F92" s="35">
        <v>0</v>
      </c>
      <c r="G92" s="34"/>
      <c r="H92" s="35">
        <v>0</v>
      </c>
      <c r="I92" s="34"/>
      <c r="J92" s="31"/>
    </row>
    <row r="93" spans="2:10" x14ac:dyDescent="0.2">
      <c r="B93" s="2">
        <v>9</v>
      </c>
      <c r="D93" s="31" t="s">
        <v>40</v>
      </c>
      <c r="E93" s="31"/>
      <c r="F93" s="35">
        <f>-F84</f>
        <v>0</v>
      </c>
      <c r="G93" s="31"/>
      <c r="H93" s="35">
        <f>-H84</f>
        <v>0</v>
      </c>
      <c r="I93" s="34"/>
      <c r="J93" s="31"/>
    </row>
    <row r="94" spans="2:10" x14ac:dyDescent="0.2">
      <c r="B94" s="2">
        <v>10</v>
      </c>
      <c r="D94" s="31" t="s">
        <v>41</v>
      </c>
      <c r="E94" s="31"/>
      <c r="F94" s="52">
        <f>SUM(F92:F93)</f>
        <v>0</v>
      </c>
      <c r="G94" s="31"/>
      <c r="H94" s="52">
        <f>SUM(H92:H93)</f>
        <v>0</v>
      </c>
      <c r="I94" s="34"/>
      <c r="J94" s="40"/>
    </row>
    <row r="95" spans="2:10" x14ac:dyDescent="0.2">
      <c r="B95" s="2"/>
      <c r="D95" s="42"/>
      <c r="E95" s="31"/>
      <c r="F95" s="35"/>
      <c r="G95" s="31"/>
      <c r="H95" s="35"/>
      <c r="I95" s="34"/>
      <c r="J95" s="40"/>
    </row>
    <row r="96" spans="2:10" x14ac:dyDescent="0.2">
      <c r="B96" s="2"/>
      <c r="D96" s="53" t="s">
        <v>42</v>
      </c>
      <c r="E96" s="34"/>
      <c r="F96" s="32"/>
      <c r="G96" s="34"/>
      <c r="H96" s="32"/>
      <c r="I96" s="34"/>
      <c r="J96" s="40"/>
    </row>
    <row r="97" spans="2:10" x14ac:dyDescent="0.2">
      <c r="B97" s="2"/>
      <c r="D97" s="42"/>
      <c r="E97" s="34"/>
      <c r="F97" s="32"/>
      <c r="G97" s="34"/>
      <c r="H97" s="32"/>
      <c r="I97" s="34"/>
      <c r="J97" s="40"/>
    </row>
    <row r="98" spans="2:10" x14ac:dyDescent="0.2">
      <c r="B98" s="2">
        <v>11</v>
      </c>
      <c r="D98" s="31" t="s">
        <v>43</v>
      </c>
      <c r="E98" s="34"/>
      <c r="F98" s="32">
        <v>0</v>
      </c>
      <c r="G98" s="34"/>
      <c r="H98" s="32">
        <v>0</v>
      </c>
      <c r="I98" s="34"/>
      <c r="J98" s="31"/>
    </row>
    <row r="99" spans="2:10" x14ac:dyDescent="0.2">
      <c r="B99" s="2">
        <v>12</v>
      </c>
      <c r="D99" s="31" t="s">
        <v>44</v>
      </c>
      <c r="E99" s="34"/>
      <c r="F99" s="32">
        <v>2.7</v>
      </c>
      <c r="G99" s="34" t="s">
        <v>29</v>
      </c>
      <c r="H99" s="32">
        <v>2.7</v>
      </c>
      <c r="I99" s="34" t="s">
        <v>29</v>
      </c>
      <c r="J99" s="34" t="s">
        <v>29</v>
      </c>
    </row>
    <row r="100" spans="2:10" x14ac:dyDescent="0.2">
      <c r="B100" s="2">
        <v>13</v>
      </c>
      <c r="D100" s="31" t="s">
        <v>45</v>
      </c>
      <c r="E100" s="31"/>
      <c r="F100" s="36">
        <f>F98*F99/100</f>
        <v>0</v>
      </c>
      <c r="G100" s="31"/>
      <c r="H100" s="36">
        <f>H98*H99/100</f>
        <v>0</v>
      </c>
      <c r="I100" s="31"/>
      <c r="J100" s="31"/>
    </row>
    <row r="101" spans="2:10" x14ac:dyDescent="0.2">
      <c r="B101" s="2">
        <v>14</v>
      </c>
      <c r="D101" s="31" t="s">
        <v>46</v>
      </c>
      <c r="E101" s="31"/>
      <c r="F101" s="32">
        <f>F89*F42/F43</f>
        <v>0</v>
      </c>
      <c r="G101" s="31"/>
      <c r="H101" s="32">
        <f>H89*H42/H43</f>
        <v>0</v>
      </c>
      <c r="I101" s="31"/>
      <c r="J101" s="31"/>
    </row>
    <row r="102" spans="2:10" ht="10.5" x14ac:dyDescent="0.25">
      <c r="B102" s="2">
        <v>15</v>
      </c>
      <c r="D102" s="49" t="s">
        <v>47</v>
      </c>
      <c r="E102" s="50" t="s">
        <v>25</v>
      </c>
      <c r="F102" s="51">
        <f>IF(F100&gt;F101,F100-F101,-MIN(F101-F100,F105))</f>
        <v>0</v>
      </c>
      <c r="G102" s="50" t="s">
        <v>25</v>
      </c>
      <c r="H102" s="51">
        <f>IF(H100&gt;H101,H100-H101,-MIN(H101-H100,H105))</f>
        <v>0</v>
      </c>
      <c r="I102" s="50" t="s">
        <v>25</v>
      </c>
      <c r="J102" s="31"/>
    </row>
    <row r="103" spans="2:10" x14ac:dyDescent="0.2">
      <c r="B103" s="2"/>
      <c r="D103" s="31"/>
      <c r="E103" s="31"/>
      <c r="F103" s="32"/>
      <c r="G103" s="31"/>
      <c r="H103" s="32"/>
      <c r="I103" s="40"/>
      <c r="J103" s="40"/>
    </row>
    <row r="104" spans="2:10" x14ac:dyDescent="0.2">
      <c r="B104" s="2"/>
      <c r="D104" s="55"/>
      <c r="E104" s="31"/>
      <c r="F104" s="32"/>
      <c r="G104" s="31"/>
      <c r="H104" s="32"/>
      <c r="I104" s="40"/>
      <c r="J104" s="40"/>
    </row>
    <row r="105" spans="2:10" x14ac:dyDescent="0.2">
      <c r="B105" s="2">
        <v>16</v>
      </c>
      <c r="D105" s="31" t="s">
        <v>48</v>
      </c>
      <c r="E105" s="31"/>
      <c r="F105" s="32">
        <v>0</v>
      </c>
      <c r="G105" s="32"/>
      <c r="H105" s="32">
        <v>0</v>
      </c>
      <c r="I105" s="56"/>
      <c r="J105" s="40"/>
    </row>
    <row r="106" spans="2:10" x14ac:dyDescent="0.2">
      <c r="B106" s="2">
        <v>17</v>
      </c>
      <c r="D106" s="1" t="s">
        <v>49</v>
      </c>
      <c r="F106" s="48">
        <f>F102</f>
        <v>0</v>
      </c>
      <c r="G106" s="48"/>
      <c r="H106" s="48">
        <f>H102</f>
        <v>0</v>
      </c>
      <c r="I106" s="48"/>
    </row>
    <row r="107" spans="2:10" x14ac:dyDescent="0.2">
      <c r="B107" s="2">
        <v>18</v>
      </c>
      <c r="D107" s="1" t="s">
        <v>50</v>
      </c>
      <c r="F107" s="57">
        <f>SUM(F105:F106)</f>
        <v>0</v>
      </c>
      <c r="G107" s="48"/>
      <c r="H107" s="57">
        <f>SUM(H105:H106)</f>
        <v>0</v>
      </c>
      <c r="I107" s="48"/>
    </row>
    <row r="108" spans="2:10" x14ac:dyDescent="0.2">
      <c r="G108" s="48"/>
      <c r="I108" s="48"/>
    </row>
    <row r="109" spans="2:10" ht="11" thickBot="1" x14ac:dyDescent="0.3">
      <c r="B109" s="2">
        <v>19</v>
      </c>
      <c r="D109" s="19" t="s">
        <v>54</v>
      </c>
      <c r="E109" s="50" t="s">
        <v>25</v>
      </c>
      <c r="F109" s="68">
        <f>F89+F102</f>
        <v>0</v>
      </c>
      <c r="G109" s="50" t="s">
        <v>25</v>
      </c>
      <c r="H109" s="68">
        <f>H89+H102</f>
        <v>0</v>
      </c>
      <c r="I109" s="50" t="s">
        <v>25</v>
      </c>
    </row>
    <row r="110" spans="2:10" ht="10.5" thickTop="1" x14ac:dyDescent="0.2"/>
    <row r="111" spans="2:10" ht="10.5" x14ac:dyDescent="0.25">
      <c r="B111" s="47" t="s">
        <v>9</v>
      </c>
      <c r="G111" s="69"/>
      <c r="I111" s="69"/>
    </row>
    <row r="112" spans="2:10" x14ac:dyDescent="0.2">
      <c r="G112" s="69"/>
      <c r="I112" s="69"/>
    </row>
    <row r="113" spans="2:10" ht="20.5" x14ac:dyDescent="0.25">
      <c r="B113" s="27" t="s">
        <v>12</v>
      </c>
      <c r="D113" s="28" t="s">
        <v>13</v>
      </c>
      <c r="F113" s="11">
        <v>2026</v>
      </c>
      <c r="H113" s="11">
        <v>2027</v>
      </c>
      <c r="I113" s="12"/>
      <c r="J113" s="29"/>
    </row>
    <row r="114" spans="2:10" x14ac:dyDescent="0.2">
      <c r="F114" s="24" t="s">
        <v>14</v>
      </c>
      <c r="H114" s="24" t="s">
        <v>14</v>
      </c>
      <c r="I114" s="2"/>
      <c r="J114" s="2"/>
    </row>
    <row r="115" spans="2:10" x14ac:dyDescent="0.2">
      <c r="D115" s="30" t="s">
        <v>32</v>
      </c>
      <c r="E115" s="30"/>
      <c r="F115" s="70"/>
      <c r="G115" s="31"/>
      <c r="H115" s="32"/>
      <c r="I115" s="31"/>
      <c r="J115" s="31"/>
    </row>
    <row r="116" spans="2:10" ht="10.5" x14ac:dyDescent="0.25">
      <c r="D116" s="31"/>
      <c r="E116" s="31"/>
      <c r="F116" s="32"/>
      <c r="G116" s="31"/>
      <c r="H116" s="32"/>
      <c r="I116" s="33"/>
      <c r="J116" s="33"/>
    </row>
    <row r="117" spans="2:10" x14ac:dyDescent="0.2">
      <c r="B117" s="2">
        <v>1</v>
      </c>
      <c r="D117" s="31" t="s">
        <v>33</v>
      </c>
      <c r="E117" s="31"/>
      <c r="F117" s="32">
        <f>F35</f>
        <v>-19.228624675403964</v>
      </c>
      <c r="G117" s="34"/>
      <c r="H117" s="32">
        <f>H35</f>
        <v>-6.1826745156431571</v>
      </c>
      <c r="I117" s="34"/>
      <c r="J117" s="31"/>
    </row>
    <row r="118" spans="2:10" x14ac:dyDescent="0.2">
      <c r="B118" s="2">
        <v>2</v>
      </c>
      <c r="D118" s="31" t="s">
        <v>36</v>
      </c>
      <c r="E118" s="31"/>
      <c r="F118" s="35">
        <v>0</v>
      </c>
      <c r="G118" s="34" t="s">
        <v>29</v>
      </c>
      <c r="H118" s="35">
        <v>0</v>
      </c>
      <c r="I118" s="34" t="s">
        <v>29</v>
      </c>
      <c r="J118" s="1" t="s">
        <v>29</v>
      </c>
    </row>
    <row r="119" spans="2:10" ht="10.5" x14ac:dyDescent="0.25">
      <c r="B119" s="2">
        <v>3</v>
      </c>
      <c r="C119" s="1" t="s">
        <v>20</v>
      </c>
      <c r="D119" s="49" t="s">
        <v>37</v>
      </c>
      <c r="E119" s="50" t="s">
        <v>25</v>
      </c>
      <c r="F119" s="71">
        <f>F117*F118/100</f>
        <v>0</v>
      </c>
      <c r="G119" s="50" t="s">
        <v>25</v>
      </c>
      <c r="H119" s="71">
        <f>H117*H118/100</f>
        <v>0</v>
      </c>
      <c r="I119" s="50" t="s">
        <v>25</v>
      </c>
    </row>
    <row r="120" spans="2:10" x14ac:dyDescent="0.2">
      <c r="B120" s="2"/>
      <c r="D120" s="31"/>
      <c r="E120" s="31"/>
      <c r="F120" s="32"/>
      <c r="G120" s="34"/>
      <c r="H120" s="52"/>
      <c r="I120" s="34"/>
      <c r="J120" s="31"/>
    </row>
    <row r="121" spans="2:10" x14ac:dyDescent="0.2">
      <c r="B121" s="2"/>
      <c r="D121" s="42"/>
      <c r="E121" s="42"/>
      <c r="F121" s="72"/>
      <c r="G121" s="31"/>
      <c r="H121" s="35"/>
      <c r="I121" s="34"/>
      <c r="J121" s="40"/>
    </row>
    <row r="122" spans="2:10" x14ac:dyDescent="0.2">
      <c r="B122" s="2"/>
      <c r="D122" s="53" t="s">
        <v>42</v>
      </c>
      <c r="E122" s="53"/>
      <c r="F122" s="73"/>
      <c r="G122" s="34"/>
      <c r="H122" s="35"/>
      <c r="I122" s="34"/>
      <c r="J122" s="40"/>
    </row>
    <row r="123" spans="2:10" x14ac:dyDescent="0.2">
      <c r="B123" s="2"/>
      <c r="D123" s="42"/>
      <c r="E123" s="42"/>
      <c r="F123" s="72"/>
      <c r="G123" s="34"/>
      <c r="H123" s="35"/>
      <c r="I123" s="34"/>
      <c r="J123" s="40"/>
    </row>
    <row r="124" spans="2:10" x14ac:dyDescent="0.2">
      <c r="B124" s="2">
        <v>4</v>
      </c>
      <c r="D124" s="31" t="s">
        <v>43</v>
      </c>
      <c r="E124" s="31"/>
      <c r="F124" s="32">
        <f>F22-F64-F98</f>
        <v>1.2061272101379568</v>
      </c>
      <c r="G124" s="34"/>
      <c r="H124" s="32">
        <f>H22-H64-H98</f>
        <v>9.3958947712547083</v>
      </c>
      <c r="I124" s="34"/>
      <c r="J124" s="31"/>
    </row>
    <row r="125" spans="2:10" x14ac:dyDescent="0.2">
      <c r="B125" s="2">
        <v>5</v>
      </c>
      <c r="D125" s="31" t="s">
        <v>44</v>
      </c>
      <c r="E125" s="34"/>
      <c r="F125" s="35">
        <v>0</v>
      </c>
      <c r="G125" s="34" t="s">
        <v>29</v>
      </c>
      <c r="H125" s="35">
        <v>0</v>
      </c>
      <c r="I125" s="34" t="s">
        <v>29</v>
      </c>
      <c r="J125" s="34" t="s">
        <v>29</v>
      </c>
    </row>
    <row r="126" spans="2:10" ht="10.5" x14ac:dyDescent="0.25">
      <c r="B126" s="2">
        <v>6</v>
      </c>
      <c r="D126" s="49" t="s">
        <v>55</v>
      </c>
      <c r="E126" s="50" t="s">
        <v>25</v>
      </c>
      <c r="F126" s="71">
        <f>F124*F125/100</f>
        <v>0</v>
      </c>
      <c r="G126" s="50" t="s">
        <v>25</v>
      </c>
      <c r="H126" s="71">
        <f>H124*H125/100</f>
        <v>0</v>
      </c>
      <c r="I126" s="50" t="s">
        <v>25</v>
      </c>
      <c r="J126" s="31"/>
    </row>
    <row r="127" spans="2:10" x14ac:dyDescent="0.2">
      <c r="B127" s="2"/>
      <c r="D127" s="31"/>
      <c r="E127" s="31"/>
      <c r="F127" s="32"/>
      <c r="G127" s="31"/>
      <c r="H127" s="35"/>
      <c r="I127" s="34"/>
      <c r="J127" s="40"/>
    </row>
    <row r="128" spans="2:10" x14ac:dyDescent="0.2">
      <c r="H128" s="74"/>
      <c r="I128" s="75"/>
    </row>
    <row r="129" spans="2:9" ht="11" thickBot="1" x14ac:dyDescent="0.3">
      <c r="B129" s="2">
        <v>7</v>
      </c>
      <c r="D129" s="47" t="s">
        <v>56</v>
      </c>
      <c r="E129" s="50" t="s">
        <v>25</v>
      </c>
      <c r="F129" s="68">
        <f>F119+F126</f>
        <v>0</v>
      </c>
      <c r="G129" s="50" t="s">
        <v>25</v>
      </c>
      <c r="H129" s="68">
        <f>H119+H126</f>
        <v>0</v>
      </c>
      <c r="I129" s="50" t="s">
        <v>25</v>
      </c>
    </row>
    <row r="130" spans="2:9" ht="10.5" thickTop="1" x14ac:dyDescent="0.2"/>
  </sheetData>
  <mergeCells count="7">
    <mergeCell ref="B16:D16"/>
    <mergeCell ref="B1:I1"/>
    <mergeCell ref="B2:I2"/>
    <mergeCell ref="B3:I3"/>
    <mergeCell ref="B4:I4"/>
    <mergeCell ref="B5:I5"/>
    <mergeCell ref="B6:I6"/>
  </mergeCells>
  <printOptions horizontalCentered="1"/>
  <pageMargins left="0.5" right="0.5" top="1.6" bottom="0.5" header="0.75" footer="0.5"/>
  <pageSetup scale="76" orientation="portrait" r:id="rId1"/>
  <headerFooter alignWithMargins="0">
    <oddHeader>&amp;RFiled: 2019-06-28
EB-2019-XXXX
Exhibit F-06-02
Attachment 1
Page &amp;P of &amp;N</oddHeader>
  </headerFooter>
  <rowBreaks count="2" manualBreakCount="2">
    <brk id="44" min="1" max="14" man="1"/>
    <brk id="110" min="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B9089-5B49-47A3-BEAA-7AD78EA4B7A7}">
  <sheetPr>
    <tabColor theme="8" tint="0.59999389629810485"/>
  </sheetPr>
  <dimension ref="A1:S28"/>
  <sheetViews>
    <sheetView workbookViewId="0">
      <selection activeCell="A5" sqref="A5:I5"/>
    </sheetView>
  </sheetViews>
  <sheetFormatPr defaultColWidth="11.7265625" defaultRowHeight="10" x14ac:dyDescent="0.2"/>
  <cols>
    <col min="1" max="1" width="16.7265625" style="77" bestFit="1" customWidth="1"/>
    <col min="2" max="6" width="11.7265625" style="77"/>
    <col min="7" max="7" width="15.26953125" style="77" customWidth="1"/>
    <col min="8" max="8" width="11.7265625" style="77"/>
    <col min="9" max="9" width="14.54296875" style="77" customWidth="1"/>
    <col min="10" max="10" width="3.26953125" style="77" customWidth="1"/>
    <col min="11" max="16384" width="11.7265625" style="77"/>
  </cols>
  <sheetData>
    <row r="1" spans="1:19" x14ac:dyDescent="0.2">
      <c r="A1" s="103" t="s">
        <v>1</v>
      </c>
      <c r="B1" s="103"/>
      <c r="C1" s="103"/>
      <c r="D1" s="103"/>
      <c r="E1" s="103"/>
      <c r="F1" s="103"/>
      <c r="G1" s="103"/>
      <c r="H1" s="103"/>
      <c r="I1" s="103"/>
    </row>
    <row r="2" spans="1:19" x14ac:dyDescent="0.2">
      <c r="A2" s="103"/>
      <c r="B2" s="103"/>
      <c r="C2" s="103"/>
      <c r="D2" s="103"/>
      <c r="E2" s="103"/>
      <c r="F2" s="103"/>
      <c r="G2" s="103"/>
      <c r="H2" s="103"/>
      <c r="I2" s="103"/>
    </row>
    <row r="3" spans="1:19" x14ac:dyDescent="0.2">
      <c r="A3" s="103" t="s">
        <v>57</v>
      </c>
      <c r="B3" s="103"/>
      <c r="C3" s="103"/>
      <c r="D3" s="103"/>
      <c r="E3" s="103"/>
      <c r="F3" s="103"/>
      <c r="G3" s="103"/>
      <c r="H3" s="103"/>
      <c r="I3" s="103"/>
    </row>
    <row r="4" spans="1:19" x14ac:dyDescent="0.2">
      <c r="A4" s="103" t="s">
        <v>71</v>
      </c>
      <c r="B4" s="103"/>
      <c r="C4" s="103"/>
      <c r="D4" s="103"/>
      <c r="E4" s="103"/>
      <c r="F4" s="103"/>
      <c r="G4" s="103"/>
      <c r="H4" s="103"/>
      <c r="I4" s="103"/>
    </row>
    <row r="5" spans="1:19" x14ac:dyDescent="0.2">
      <c r="A5" s="103" t="s">
        <v>4</v>
      </c>
      <c r="B5" s="103"/>
      <c r="C5" s="103"/>
      <c r="D5" s="103"/>
      <c r="E5" s="103"/>
      <c r="F5" s="103"/>
      <c r="G5" s="103"/>
      <c r="H5" s="103"/>
      <c r="I5" s="103"/>
    </row>
    <row r="6" spans="1:19" x14ac:dyDescent="0.2">
      <c r="A6" s="103" t="s">
        <v>5</v>
      </c>
      <c r="B6" s="103"/>
      <c r="C6" s="103"/>
      <c r="D6" s="103"/>
      <c r="E6" s="103"/>
      <c r="F6" s="103"/>
      <c r="G6" s="103"/>
      <c r="H6" s="103"/>
      <c r="I6" s="103"/>
    </row>
    <row r="8" spans="1:19" ht="12.75" customHeight="1" x14ac:dyDescent="0.2">
      <c r="A8" s="78">
        <v>2026</v>
      </c>
      <c r="B8" s="102" t="s">
        <v>58</v>
      </c>
      <c r="C8" s="76" t="s">
        <v>59</v>
      </c>
      <c r="D8" s="102" t="s">
        <v>60</v>
      </c>
      <c r="E8" s="102" t="s">
        <v>61</v>
      </c>
      <c r="F8" s="102" t="s">
        <v>62</v>
      </c>
      <c r="G8" s="102" t="s">
        <v>63</v>
      </c>
      <c r="I8" s="102" t="s">
        <v>64</v>
      </c>
    </row>
    <row r="9" spans="1:19" ht="12.75" customHeight="1" x14ac:dyDescent="0.25">
      <c r="A9" s="79" t="s">
        <v>65</v>
      </c>
      <c r="B9" s="102"/>
      <c r="C9" s="79" t="s">
        <v>66</v>
      </c>
      <c r="D9" s="102"/>
      <c r="E9" s="102"/>
      <c r="F9" s="102"/>
      <c r="G9" s="102"/>
      <c r="H9" s="79" t="s">
        <v>67</v>
      </c>
      <c r="I9" s="102"/>
      <c r="K9" s="80"/>
      <c r="L9" s="80"/>
      <c r="M9" s="80"/>
      <c r="N9" s="80"/>
      <c r="O9" s="80"/>
      <c r="P9" s="80"/>
      <c r="Q9" s="80"/>
      <c r="R9" s="80"/>
      <c r="S9" s="80"/>
    </row>
    <row r="10" spans="1:19" ht="12.75" customHeight="1" x14ac:dyDescent="0.25">
      <c r="A10" s="81">
        <v>1</v>
      </c>
      <c r="B10" s="64">
        <f>'[1]Rev Req'!M307</f>
        <v>0</v>
      </c>
      <c r="C10" s="82">
        <v>0</v>
      </c>
      <c r="D10" s="64">
        <f>B10+C10</f>
        <v>0</v>
      </c>
      <c r="E10" s="82">
        <f>-C10/2</f>
        <v>0</v>
      </c>
      <c r="F10" s="64">
        <f>D10+E10</f>
        <v>0</v>
      </c>
      <c r="G10" s="83">
        <v>0.04</v>
      </c>
      <c r="H10" s="64">
        <f>(C10*G10+C10/2*G10*0.776854116023599)*9/12</f>
        <v>0</v>
      </c>
      <c r="I10" s="64">
        <f>B10+C10-H10</f>
        <v>0</v>
      </c>
      <c r="J10" s="84"/>
      <c r="K10" s="80"/>
      <c r="L10" s="80"/>
      <c r="M10" s="80"/>
      <c r="N10" s="80"/>
      <c r="O10" s="80"/>
      <c r="P10" s="80"/>
      <c r="Q10" s="80"/>
      <c r="R10" s="80"/>
      <c r="S10" s="80"/>
    </row>
    <row r="11" spans="1:19" ht="12.75" customHeight="1" x14ac:dyDescent="0.25">
      <c r="A11" s="81">
        <v>8</v>
      </c>
      <c r="B11" s="64">
        <f>'[1]Rev Req'!M287</f>
        <v>0</v>
      </c>
      <c r="C11" s="82">
        <v>0.375081577400729</v>
      </c>
      <c r="D11" s="64">
        <f>B11+C11</f>
        <v>0.375081577400729</v>
      </c>
      <c r="E11" s="82">
        <f>-C11/2</f>
        <v>-0.1875407887003645</v>
      </c>
      <c r="F11" s="64">
        <f t="shared" ref="F11:F13" si="0">D11+E11</f>
        <v>0.1875407887003645</v>
      </c>
      <c r="G11" s="83">
        <v>0.2</v>
      </c>
      <c r="H11" s="64">
        <f t="shared" ref="H11:H13" si="1">(C11*G11+C11/2*G11*0.776854116023599)*9/12</f>
        <v>7.8116011653737896E-2</v>
      </c>
      <c r="I11" s="64">
        <f>B11+C11-H11</f>
        <v>0.29696556574699112</v>
      </c>
      <c r="J11" s="84"/>
      <c r="K11" s="80"/>
      <c r="L11" s="80"/>
      <c r="M11" s="80"/>
      <c r="N11" s="80"/>
      <c r="O11" s="80"/>
      <c r="P11" s="80"/>
      <c r="Q11" s="80"/>
      <c r="R11" s="80"/>
      <c r="S11" s="80"/>
    </row>
    <row r="12" spans="1:19" ht="12.75" customHeight="1" x14ac:dyDescent="0.25">
      <c r="A12" s="85" t="s">
        <v>68</v>
      </c>
      <c r="B12" s="64">
        <f>'[1]Rev Req'!M297</f>
        <v>0</v>
      </c>
      <c r="C12" s="82">
        <v>19.953443328804102</v>
      </c>
      <c r="D12" s="64">
        <f>B12+C12</f>
        <v>19.953443328804102</v>
      </c>
      <c r="E12" s="82">
        <f>-C12/2</f>
        <v>-9.9767216644020511</v>
      </c>
      <c r="F12" s="64">
        <f t="shared" si="0"/>
        <v>9.9767216644020511</v>
      </c>
      <c r="G12" s="83">
        <v>0.05</v>
      </c>
      <c r="H12" s="64">
        <f t="shared" si="1"/>
        <v>1.0388962731831244</v>
      </c>
      <c r="I12" s="64">
        <f>B12+C12-H12</f>
        <v>18.914547055620979</v>
      </c>
      <c r="J12" s="84"/>
      <c r="K12" s="80"/>
      <c r="L12" s="80"/>
      <c r="M12" s="80"/>
      <c r="N12" s="80"/>
      <c r="O12" s="80"/>
      <c r="P12" s="80"/>
      <c r="Q12" s="80"/>
      <c r="R12" s="80"/>
      <c r="S12" s="80"/>
    </row>
    <row r="13" spans="1:19" ht="10.5" x14ac:dyDescent="0.25">
      <c r="A13" s="81">
        <v>47</v>
      </c>
      <c r="B13" s="64">
        <f>'[1]Rev Req'!M277</f>
        <v>0</v>
      </c>
      <c r="C13" s="82">
        <v>487.53566680787901</v>
      </c>
      <c r="D13" s="64">
        <f>B13+C13</f>
        <v>487.53566680787901</v>
      </c>
      <c r="E13" s="82">
        <f>-C13/2</f>
        <v>-243.76783340393951</v>
      </c>
      <c r="F13" s="64">
        <f t="shared" si="0"/>
        <v>243.76783340393951</v>
      </c>
      <c r="G13" s="83">
        <v>0.08</v>
      </c>
      <c r="H13" s="64">
        <f t="shared" si="1"/>
        <v>40.614462692513065</v>
      </c>
      <c r="I13" s="64">
        <f>B13+C13-H13</f>
        <v>446.92120411536592</v>
      </c>
      <c r="K13" s="80"/>
      <c r="L13" s="80"/>
      <c r="M13" s="80"/>
      <c r="N13" s="80"/>
      <c r="O13" s="80"/>
      <c r="P13" s="80"/>
      <c r="Q13" s="80"/>
      <c r="R13" s="80"/>
      <c r="S13" s="80"/>
    </row>
    <row r="14" spans="1:19" ht="11" thickBot="1" x14ac:dyDescent="0.3">
      <c r="A14" s="86" t="s">
        <v>69</v>
      </c>
      <c r="B14" s="87">
        <f>SUM(B10:B13)</f>
        <v>0</v>
      </c>
      <c r="C14" s="87">
        <f t="shared" ref="C14:I14" si="2">SUM(C10:C13)</f>
        <v>507.86419171408386</v>
      </c>
      <c r="D14" s="87">
        <f t="shared" si="2"/>
        <v>507.86419171408386</v>
      </c>
      <c r="E14" s="87">
        <f t="shared" si="2"/>
        <v>-253.93209585704193</v>
      </c>
      <c r="F14" s="87">
        <f t="shared" si="2"/>
        <v>253.93209585704193</v>
      </c>
      <c r="G14" s="87">
        <f t="shared" si="2"/>
        <v>0.37000000000000005</v>
      </c>
      <c r="H14" s="87">
        <f t="shared" si="2"/>
        <v>41.731474977349926</v>
      </c>
      <c r="I14" s="87">
        <f t="shared" si="2"/>
        <v>466.13271673673387</v>
      </c>
      <c r="K14" s="80"/>
      <c r="L14" s="80"/>
      <c r="M14" s="80"/>
      <c r="N14" s="80"/>
      <c r="O14" s="80"/>
      <c r="P14" s="80"/>
      <c r="Q14" s="80"/>
      <c r="R14" s="80"/>
      <c r="S14" s="80"/>
    </row>
    <row r="15" spans="1:19" ht="11" thickTop="1" x14ac:dyDescent="0.25">
      <c r="B15" s="88"/>
      <c r="C15" s="88"/>
      <c r="D15" s="88"/>
      <c r="E15" s="88"/>
      <c r="F15" s="88"/>
      <c r="G15" s="88"/>
      <c r="H15" s="88"/>
      <c r="I15" s="88"/>
      <c r="K15" s="80"/>
      <c r="L15" s="80"/>
      <c r="M15" s="80"/>
      <c r="N15" s="80"/>
      <c r="O15" s="80"/>
      <c r="P15" s="80"/>
      <c r="Q15" s="80"/>
      <c r="R15" s="80"/>
      <c r="S15" s="80"/>
    </row>
    <row r="16" spans="1:19" ht="11" thickBot="1" x14ac:dyDescent="0.3">
      <c r="A16" s="89"/>
      <c r="B16" s="84"/>
      <c r="C16" s="84"/>
      <c r="D16" s="84"/>
      <c r="E16" s="84"/>
      <c r="F16" s="90"/>
      <c r="G16" s="91" t="s">
        <v>70</v>
      </c>
      <c r="H16" s="92">
        <f>H14</f>
        <v>41.731474977349926</v>
      </c>
      <c r="I16" s="84"/>
      <c r="K16" s="80"/>
      <c r="L16" s="80"/>
      <c r="M16" s="80"/>
      <c r="N16" s="80"/>
      <c r="O16" s="80"/>
      <c r="P16" s="80"/>
      <c r="Q16" s="80"/>
      <c r="R16" s="80"/>
      <c r="S16" s="80"/>
    </row>
    <row r="17" spans="1:19" ht="11" thickTop="1" x14ac:dyDescent="0.25">
      <c r="A17" s="89"/>
      <c r="B17" s="84"/>
      <c r="C17" s="84"/>
      <c r="D17" s="84"/>
      <c r="E17" s="84"/>
      <c r="F17" s="84"/>
      <c r="G17" s="84"/>
      <c r="H17" s="93"/>
      <c r="I17" s="84"/>
      <c r="K17" s="80"/>
      <c r="L17" s="80"/>
      <c r="M17" s="80"/>
      <c r="N17" s="80"/>
      <c r="O17" s="80"/>
      <c r="P17" s="80"/>
      <c r="Q17" s="80"/>
      <c r="R17" s="80"/>
      <c r="S17" s="80"/>
    </row>
    <row r="18" spans="1:19" ht="10.5" x14ac:dyDescent="0.25">
      <c r="B18" s="84"/>
      <c r="C18" s="84"/>
      <c r="D18" s="84"/>
      <c r="E18" s="84"/>
      <c r="F18" s="84"/>
      <c r="G18" s="84"/>
      <c r="H18" s="84"/>
      <c r="I18" s="84"/>
      <c r="K18" s="80"/>
      <c r="L18" s="80"/>
      <c r="M18" s="80"/>
      <c r="N18" s="80"/>
      <c r="O18" s="80"/>
      <c r="P18" s="80"/>
      <c r="Q18" s="80"/>
      <c r="R18" s="80"/>
      <c r="S18" s="80"/>
    </row>
    <row r="19" spans="1:19" ht="12.75" customHeight="1" x14ac:dyDescent="0.25">
      <c r="A19" s="78">
        <v>2027</v>
      </c>
      <c r="B19" s="100" t="s">
        <v>58</v>
      </c>
      <c r="C19" s="94" t="s">
        <v>59</v>
      </c>
      <c r="D19" s="100" t="s">
        <v>60</v>
      </c>
      <c r="E19" s="100" t="s">
        <v>61</v>
      </c>
      <c r="F19" s="100" t="s">
        <v>62</v>
      </c>
      <c r="G19" s="100" t="s">
        <v>63</v>
      </c>
      <c r="H19" s="84"/>
      <c r="I19" s="100" t="s">
        <v>64</v>
      </c>
      <c r="K19" s="80"/>
      <c r="L19" s="80"/>
      <c r="M19" s="80"/>
      <c r="N19" s="80"/>
      <c r="O19" s="80"/>
      <c r="P19" s="80"/>
      <c r="Q19" s="80"/>
      <c r="R19" s="80"/>
      <c r="S19" s="80"/>
    </row>
    <row r="20" spans="1:19" ht="10.5" x14ac:dyDescent="0.25">
      <c r="A20" s="79" t="s">
        <v>65</v>
      </c>
      <c r="B20" s="101"/>
      <c r="C20" s="95" t="s">
        <v>66</v>
      </c>
      <c r="D20" s="101"/>
      <c r="E20" s="101"/>
      <c r="F20" s="101"/>
      <c r="G20" s="101"/>
      <c r="H20" s="95" t="s">
        <v>67</v>
      </c>
      <c r="I20" s="101"/>
      <c r="K20" s="80"/>
      <c r="L20" s="80"/>
      <c r="M20" s="80"/>
      <c r="N20" s="80"/>
      <c r="O20" s="80"/>
      <c r="P20" s="80"/>
      <c r="Q20" s="80"/>
      <c r="R20" s="80"/>
      <c r="S20" s="80"/>
    </row>
    <row r="21" spans="1:19" ht="10.5" x14ac:dyDescent="0.25">
      <c r="A21" s="96">
        <v>1</v>
      </c>
      <c r="B21" s="64">
        <f>I10</f>
        <v>0</v>
      </c>
      <c r="C21" s="82">
        <v>0</v>
      </c>
      <c r="D21" s="64">
        <f>B21+C21</f>
        <v>0</v>
      </c>
      <c r="E21" s="82">
        <f>-C21/2</f>
        <v>0</v>
      </c>
      <c r="F21" s="64">
        <f>D21+E21</f>
        <v>0</v>
      </c>
      <c r="G21" s="83">
        <v>0.04</v>
      </c>
      <c r="H21" s="64">
        <f>F21*G21+C21/2*2*G21</f>
        <v>0</v>
      </c>
      <c r="I21" s="64">
        <f>B21+C21-H21</f>
        <v>0</v>
      </c>
      <c r="K21" s="80"/>
      <c r="L21" s="80"/>
      <c r="M21" s="80"/>
      <c r="N21" s="80"/>
      <c r="O21" s="80"/>
      <c r="P21" s="80"/>
      <c r="Q21" s="80"/>
      <c r="R21" s="80"/>
      <c r="S21" s="80"/>
    </row>
    <row r="22" spans="1:19" ht="10.5" x14ac:dyDescent="0.25">
      <c r="A22" s="81">
        <v>8</v>
      </c>
      <c r="B22" s="64">
        <f>I11</f>
        <v>0.29696556574699112</v>
      </c>
      <c r="C22" s="82">
        <v>0</v>
      </c>
      <c r="D22" s="64">
        <f>B22+C22</f>
        <v>0.29696556574699112</v>
      </c>
      <c r="E22" s="82">
        <f>-C22/2</f>
        <v>0</v>
      </c>
      <c r="F22" s="64">
        <f t="shared" ref="F22:F24" si="3">D22+E22</f>
        <v>0.29696556574699112</v>
      </c>
      <c r="G22" s="83">
        <v>0.2</v>
      </c>
      <c r="H22" s="64">
        <f t="shared" ref="H22:H24" si="4">F22*G22+C22/2*2*G22</f>
        <v>5.9393113149398227E-2</v>
      </c>
      <c r="I22" s="64">
        <f>B22+C22-H22</f>
        <v>0.23757245259759291</v>
      </c>
      <c r="K22" s="80"/>
      <c r="L22" s="80"/>
      <c r="M22" s="80"/>
      <c r="N22" s="80"/>
      <c r="O22" s="80"/>
      <c r="P22" s="80"/>
      <c r="Q22" s="80"/>
      <c r="R22" s="80"/>
      <c r="S22" s="80"/>
    </row>
    <row r="23" spans="1:19" ht="10.5" x14ac:dyDescent="0.25">
      <c r="A23" s="85" t="s">
        <v>68</v>
      </c>
      <c r="B23" s="64">
        <f>I12</f>
        <v>18.914547055620979</v>
      </c>
      <c r="C23" s="82">
        <v>0</v>
      </c>
      <c r="D23" s="64">
        <f>B23+C23</f>
        <v>18.914547055620979</v>
      </c>
      <c r="E23" s="82">
        <f>-C23/2</f>
        <v>0</v>
      </c>
      <c r="F23" s="64">
        <f t="shared" si="3"/>
        <v>18.914547055620979</v>
      </c>
      <c r="G23" s="83">
        <v>0.05</v>
      </c>
      <c r="H23" s="64">
        <f t="shared" si="4"/>
        <v>0.94572735278104902</v>
      </c>
      <c r="I23" s="64">
        <f>B23+C23-H23</f>
        <v>17.96881970283993</v>
      </c>
      <c r="K23" s="80"/>
      <c r="L23" s="80"/>
      <c r="M23" s="80"/>
      <c r="N23" s="80"/>
      <c r="O23" s="80"/>
      <c r="P23" s="80"/>
      <c r="Q23" s="80"/>
      <c r="R23" s="80"/>
      <c r="S23" s="80"/>
    </row>
    <row r="24" spans="1:19" ht="10.5" x14ac:dyDescent="0.25">
      <c r="A24" s="96">
        <v>47</v>
      </c>
      <c r="B24" s="64">
        <f>I13</f>
        <v>446.92120411536592</v>
      </c>
      <c r="C24" s="82">
        <v>10</v>
      </c>
      <c r="D24" s="64">
        <f>B24+C24</f>
        <v>456.92120411536592</v>
      </c>
      <c r="E24" s="82">
        <f>-C24/2</f>
        <v>-5</v>
      </c>
      <c r="F24" s="64">
        <f t="shared" si="3"/>
        <v>451.92120411536592</v>
      </c>
      <c r="G24" s="83">
        <v>0.08</v>
      </c>
      <c r="H24" s="64">
        <f t="shared" si="4"/>
        <v>36.953696329229274</v>
      </c>
      <c r="I24" s="64">
        <f>B24+C24-H24</f>
        <v>419.96750778613665</v>
      </c>
      <c r="K24" s="80"/>
      <c r="L24" s="80"/>
      <c r="M24" s="80"/>
      <c r="N24" s="80"/>
      <c r="O24" s="80"/>
      <c r="P24" s="80"/>
      <c r="Q24" s="80"/>
      <c r="R24" s="80"/>
      <c r="S24" s="80"/>
    </row>
    <row r="25" spans="1:19" ht="11" thickBot="1" x14ac:dyDescent="0.3">
      <c r="A25" s="86" t="s">
        <v>69</v>
      </c>
      <c r="B25" s="87">
        <f t="shared" ref="B25:I25" si="5">SUM(B21:B24)</f>
        <v>466.13271673673387</v>
      </c>
      <c r="C25" s="87">
        <f t="shared" si="5"/>
        <v>10</v>
      </c>
      <c r="D25" s="87">
        <f t="shared" si="5"/>
        <v>476.13271673673387</v>
      </c>
      <c r="E25" s="87">
        <f t="shared" si="5"/>
        <v>-5</v>
      </c>
      <c r="F25" s="87">
        <f t="shared" si="5"/>
        <v>471.13271673673387</v>
      </c>
      <c r="G25" s="87">
        <f t="shared" si="5"/>
        <v>0.37000000000000005</v>
      </c>
      <c r="H25" s="87">
        <f t="shared" si="5"/>
        <v>37.95881679515972</v>
      </c>
      <c r="I25" s="87">
        <f t="shared" si="5"/>
        <v>438.17389994157418</v>
      </c>
      <c r="K25" s="80"/>
      <c r="L25" s="80"/>
      <c r="M25" s="80"/>
      <c r="N25" s="80"/>
      <c r="O25" s="80"/>
      <c r="P25" s="80"/>
      <c r="Q25" s="80"/>
      <c r="R25" s="80"/>
      <c r="S25" s="80"/>
    </row>
    <row r="26" spans="1:19" ht="11" thickTop="1" x14ac:dyDescent="0.25">
      <c r="A26" s="96"/>
      <c r="B26" s="97"/>
      <c r="C26" s="88"/>
      <c r="D26" s="97"/>
      <c r="E26" s="88"/>
      <c r="F26" s="97"/>
      <c r="G26" s="97"/>
      <c r="H26" s="97"/>
      <c r="I26" s="97"/>
      <c r="K26" s="80"/>
      <c r="L26" s="80"/>
      <c r="M26" s="80"/>
      <c r="N26" s="80"/>
      <c r="O26" s="80"/>
      <c r="P26" s="80"/>
      <c r="Q26" s="80"/>
      <c r="R26" s="80"/>
      <c r="S26" s="80"/>
    </row>
    <row r="27" spans="1:19" ht="11" thickBot="1" x14ac:dyDescent="0.3">
      <c r="A27" s="89"/>
      <c r="B27" s="84"/>
      <c r="C27" s="84"/>
      <c r="D27" s="84"/>
      <c r="E27" s="84"/>
      <c r="F27" s="90"/>
      <c r="G27" s="91" t="s">
        <v>70</v>
      </c>
      <c r="H27" s="92">
        <f>H25</f>
        <v>37.95881679515972</v>
      </c>
      <c r="I27" s="84"/>
      <c r="K27" s="80"/>
      <c r="L27" s="80"/>
      <c r="M27" s="80"/>
      <c r="N27" s="80"/>
      <c r="O27" s="80"/>
      <c r="P27" s="80"/>
      <c r="Q27" s="80"/>
      <c r="R27" s="80"/>
      <c r="S27" s="80"/>
    </row>
    <row r="28" spans="1:19" ht="11" thickTop="1" x14ac:dyDescent="0.25">
      <c r="B28" s="84"/>
      <c r="C28" s="84"/>
      <c r="D28" s="84"/>
      <c r="E28" s="84"/>
      <c r="F28" s="84"/>
      <c r="G28" s="84"/>
      <c r="H28" s="84"/>
      <c r="I28" s="84"/>
      <c r="K28" s="80"/>
      <c r="L28" s="80"/>
      <c r="M28" s="80"/>
      <c r="N28" s="80"/>
      <c r="O28" s="80"/>
      <c r="P28" s="80"/>
      <c r="Q28" s="80"/>
      <c r="R28" s="80"/>
      <c r="S28" s="80"/>
    </row>
  </sheetData>
  <mergeCells count="18">
    <mergeCell ref="A6:I6"/>
    <mergeCell ref="A1:I1"/>
    <mergeCell ref="A2:I2"/>
    <mergeCell ref="A3:I3"/>
    <mergeCell ref="A4:I4"/>
    <mergeCell ref="A5:I5"/>
    <mergeCell ref="I19:I20"/>
    <mergeCell ref="B8:B9"/>
    <mergeCell ref="D8:D9"/>
    <mergeCell ref="E8:E9"/>
    <mergeCell ref="F8:F9"/>
    <mergeCell ref="G8:G9"/>
    <mergeCell ref="I8:I9"/>
    <mergeCell ref="B19:B20"/>
    <mergeCell ref="D19:D20"/>
    <mergeCell ref="E19:E20"/>
    <mergeCell ref="F19:F20"/>
    <mergeCell ref="G19:G20"/>
  </mergeCells>
  <printOptions horizontalCentered="1"/>
  <pageMargins left="0.75" right="0.75" top="1" bottom="1" header="0.5" footer="0.5"/>
  <pageSetup scale="95" fitToHeight="2" orientation="landscape" r:id="rId1"/>
  <headerFooter differentOddEven="1" alignWithMargins="0">
    <oddHeader>&amp;RFiled: 2019-06-28
EB-2019-XXXX
Exhibit F-06-02
Attachment 2
Page &amp;P of &amp;N</oddHeader>
    <evenHeader>&amp;RFiled: 2019-06-28
EB-2019-XXXX
Exhibit F-06-02
Attachment 2
Page &amp;P of &amp;N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c9b138d481e8ac21cdd112f95293f6d8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89b80de5d4b04a42ad69db263bf3e565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_x0020_Approved xmlns="7e651a3a-8d05-4ee0-9344-b668032e30e0">false</Witness_x0020_Approved>
    <MDReview xmlns="7e651a3a-8d05-4ee0-9344-b668032e30e0">false</MDReview>
    <PDF xmlns="7e651a3a-8d05-4ee0-9344-b668032e30e0">false</PDF>
    <Docket xmlns="7e651a3a-8d05-4ee0-9344-b668032e30e0" xsi:nil="true"/>
    <Legal_x0020_Review xmlns="7e651a3a-8d05-4ee0-9344-b668032e30e0">false</Legal_x0020_Review>
    <MegafileReady xmlns="7e651a3a-8d05-4ee0-9344-b668032e30e0">false</MegafileReady>
    <Applicant0 xmlns="7e651a3a-8d05-4ee0-9344-b668032e30e0">
      <Value>Waasigan Transmission Line Partnership (WTLP)</Value>
    </Applicant0>
    <UpdatedTemplate xmlns="7e651a3a-8d05-4ee0-9344-b668032e30e0" xsi:nil="true"/>
    <Attachment xmlns="7e651a3a-8d05-4ee0-9344-b668032e30e0" xsi:nil="true"/>
    <IssueDate xmlns="7e651a3a-8d05-4ee0-9344-b668032e30e0">2026-07-03T04:00:00+00:00</IssueDate>
    <RAContact xmlns="7e651a3a-8d05-4ee0-9344-b668032e30e0">ANDREY Elise</RAContact>
    <Author0 xmlns="7e651a3a-8d05-4ee0-9344-b668032e30e0">
      <UserInfo>
        <DisplayName/>
        <AccountId xsi:nil="true"/>
        <AccountType/>
      </UserInfo>
    </Author0>
    <RRA xmlns="7e651a3a-8d05-4ee0-9344-b668032e30e0" xsi:nil="true"/>
    <PRINTED xmlns="7e651a3a-8d05-4ee0-9344-b668032e30e0">false</PRINTED>
    <Strategic xmlns="7e651a3a-8d05-4ee0-9344-b668032e30e0">false</Strategic>
    <RAApproved xmlns="7e651a3a-8d05-4ee0-9344-b668032e30e0">false</RAApproved>
    <TypeofDocument xmlns="7e651a3a-8d05-4ee0-9344-b668032e30e0" xsi:nil="true"/>
    <TitleofExhibit xmlns="7e651a3a-8d05-4ee0-9344-b668032e30e0" xsi:nil="true"/>
    <RA xmlns="7e651a3a-8d05-4ee0-9344-b668032e30e0">
      <UserInfo>
        <DisplayName>i:0#.f|membership|judy.but@hydroone.com,#i:0#.f|membership|judy.but@hydroone.com,#Judy.BUT@HydroOne.com,#,#Judy But,#,#RA&amp;PRCE SPRT,#Advisor, Regulatory Affairs</DisplayName>
        <AccountId>23</AccountId>
        <AccountType/>
      </UserInfo>
    </RA>
    <JeffSmithApproval xmlns="7e651a3a-8d05-4ee0-9344-b668032e30e0">No</JeffSmithApproval>
    <AcceptedService_x002d_Legal xmlns="7e651a3a-8d05-4ee0-9344-b668032e30e0">true</AcceptedService_x002d_Legal>
    <CaseNumber_x002f_DocketNumber xmlns="7e651a3a-8d05-4ee0-9344-b668032e30e0">EB-2026-0078
</CaseNumber_x002f_DocketNumber>
    <DraftReady xmlns="7e651a3a-8d05-4ee0-9344-b668032e30e0" xsi:nil="true"/>
    <IssueNo_x002e_ xmlns="7e651a3a-8d05-4ee0-9344-b668032e30e0" xsi:nil="true"/>
    <Confidential xmlns="7e651a3a-8d05-4ee0-9344-b668032e30e0">false</Confidential>
    <ReadyforPrinting xmlns="7e651a3a-8d05-4ee0-9344-b668032e30e0">false</ReadyforPrinting>
    <RADirectorApproved xmlns="7e651a3a-8d05-4ee0-9344-b668032e30e0">false</RADirectorApproved>
    <Issue xmlns="7e651a3a-8d05-4ee0-9344-b668032e30e0" xsi:nil="true"/>
    <Witness xmlns="7e651a3a-8d05-4ee0-9344-b668032e30e0">
      <UserInfo>
        <DisplayName>i:0#.f|membership|selma.yam@hydroone.com,#i:0#.f|membership|selma.yam@hydroone.com,#Selma.Yam@HydroOne.com,#,#Selma Yam,#,#CORPORATETAX,#Director, Corporate Tax</DisplayName>
        <AccountId>93</AccountId>
        <AccountType/>
      </UserInfo>
    </Witness>
    <lcf76f155ced4ddcb4097134ff3c332f xmlns="7e651a3a-8d05-4ee0-9344-b668032e30e0">
      <Terms xmlns="http://schemas.microsoft.com/office/infopath/2007/PartnerControls"/>
    </lcf76f155ced4ddcb4097134ff3c332f>
    <TaxCatchAll xmlns="1f5e108a-442b-424d-88d6-fdac133e65d6" xsi:nil="true"/>
    <MatchingIR xmlns="7e651a3a-8d05-4ee0-9344-b668032e30e0" xsi:nil="true"/>
    <Formatted xmlns="7e651a3a-8d05-4ee0-9344-b668032e30e0">false</Formatted>
    <RegLead xmlns="7e651a3a-8d05-4ee0-9344-b668032e30e0">
      <UserInfo>
        <DisplayName/>
        <AccountId xsi:nil="true"/>
        <AccountType/>
      </UserInfo>
    </RegLead>
    <Applicant xmlns="7e651a3a-8d05-4ee0-9344-b668032e30e0">Hydro One Networks Inc. - HONI</Applicant>
    <DocumentType xmlns="7e651a3a-8d05-4ee0-9344-b668032e30e0">Prefiled Evidence</DocumentType>
    <Allmapsinthefolder xmlns="7e651a3a-8d05-4ee0-9344-b668032e30e0">false</Allmapsinthefolder>
  </documentManagement>
</p:properties>
</file>

<file path=customXml/itemProps1.xml><?xml version="1.0" encoding="utf-8"?>
<ds:datastoreItem xmlns:ds="http://schemas.openxmlformats.org/officeDocument/2006/customXml" ds:itemID="{F52D85A4-450F-4372-A32E-1B510D1EAD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736137-144E-4B5A-8C8E-CDE565FC2D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6CA191-434E-42DD-8770-C70DAE2F083D}">
  <ds:schemaRefs>
    <ds:schemaRef ds:uri="http://schemas.microsoft.com/office/2006/documentManagement/types"/>
    <ds:schemaRef ds:uri="7e651a3a-8d05-4ee0-9344-b668032e30e0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1f5e108a-442b-424d-88d6-fdac133e65d6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 - F-06-01</vt:lpstr>
      <vt:lpstr>Tax - F-06-01_04</vt:lpstr>
    </vt:vector>
  </TitlesOfParts>
  <Company>Hydro One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Ajmal Khalid</dc:creator>
  <cp:lastModifiedBy>Carla Molina</cp:lastModifiedBy>
  <dcterms:created xsi:type="dcterms:W3CDTF">2026-06-26T12:48:07Z</dcterms:created>
  <dcterms:modified xsi:type="dcterms:W3CDTF">2026-07-03T16:56:57Z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0x01010062A9886C0063524695E58E529275A6AB</vt:lpwstr>
  </property>
</Properties>
</file>