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42" documentId="14_{3590D7F5-6BEC-430B-BA19-BD19EB2C4B85}" xr6:coauthVersionLast="47" xr6:coauthVersionMax="47" xr10:uidLastSave="{C381C25A-C2D8-45EE-A482-FAD07A5F4121}"/>
  <bookViews>
    <workbookView xWindow="-120" yWindow="-120" windowWidth="29040" windowHeight="15720" xr2:uid="{7872FA22-EE7A-4741-B579-91E00D6C4A3A}"/>
  </bookViews>
  <sheets>
    <sheet name="Example of SS removal" sheetId="2" r:id="rId1"/>
  </sheets>
  <definedNames>
    <definedName name="CDMQR5FACost_1">#REF!</definedName>
    <definedName name="CDMQR5FARemovalandCIACWIP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7" i="2" l="1"/>
  <c r="O17" i="2" s="1"/>
  <c r="O11" i="2"/>
  <c r="O10" i="2"/>
  <c r="O9" i="2"/>
  <c r="O8" i="2"/>
  <c r="O7" i="2"/>
  <c r="O6" i="2"/>
  <c r="O12" i="2" s="1"/>
  <c r="K30" i="2" l="1"/>
  <c r="J30" i="2"/>
  <c r="I30" i="2"/>
  <c r="H30" i="2"/>
  <c r="G30" i="2"/>
  <c r="F30" i="2"/>
  <c r="L29" i="2"/>
  <c r="M29" i="2" s="1"/>
  <c r="O29" i="2" s="1"/>
  <c r="L28" i="2"/>
  <c r="M28" i="2" s="1"/>
  <c r="O28" i="2" s="1"/>
  <c r="L27" i="2"/>
  <c r="M27" i="2" s="1"/>
  <c r="O27" i="2" s="1"/>
  <c r="L26" i="2"/>
  <c r="K24" i="2"/>
  <c r="J24" i="2"/>
  <c r="I24" i="2"/>
  <c r="H24" i="2"/>
  <c r="G24" i="2"/>
  <c r="F24" i="2"/>
  <c r="L23" i="2"/>
  <c r="M23" i="2" s="1"/>
  <c r="O23" i="2" s="1"/>
  <c r="L22" i="2"/>
  <c r="M22" i="2" s="1"/>
  <c r="O22" i="2" s="1"/>
  <c r="L21" i="2"/>
  <c r="M21" i="2" s="1"/>
  <c r="O21" i="2" s="1"/>
  <c r="L20" i="2"/>
  <c r="M20" i="2" s="1"/>
  <c r="O20" i="2" s="1"/>
  <c r="L19" i="2"/>
  <c r="L17" i="2"/>
  <c r="L30" i="2" l="1"/>
  <c r="H31" i="2"/>
  <c r="I31" i="2"/>
  <c r="J31" i="2"/>
  <c r="F31" i="2"/>
  <c r="K31" i="2"/>
  <c r="G31" i="2"/>
  <c r="L24" i="2"/>
  <c r="M19" i="2"/>
  <c r="M26" i="2"/>
  <c r="L31" i="2" l="1"/>
  <c r="M30" i="2"/>
  <c r="O26" i="2"/>
  <c r="O30" i="2" s="1"/>
  <c r="M24" i="2"/>
  <c r="O19" i="2"/>
  <c r="O24" i="2" s="1"/>
  <c r="O31" i="2" s="1"/>
  <c r="M31" i="2" l="1"/>
</calcChain>
</file>

<file path=xl/sharedStrings.xml><?xml version="1.0" encoding="utf-8"?>
<sst xmlns="http://schemas.openxmlformats.org/spreadsheetml/2006/main" count="76" uniqueCount="57">
  <si>
    <t>Removal Year</t>
  </si>
  <si>
    <t xml:space="preserve">Sub-Station </t>
  </si>
  <si>
    <t xml:space="preserve"> Cost </t>
  </si>
  <si>
    <t xml:space="preserve"> Yearly Dep. Rate</t>
  </si>
  <si>
    <t xml:space="preserve"> LTD Dep Dec 24</t>
  </si>
  <si>
    <t xml:space="preserve"> 2025 Dep</t>
  </si>
  <si>
    <t xml:space="preserve"> 2026 Dep</t>
  </si>
  <si>
    <t xml:space="preserve"> 2027 Dep</t>
  </si>
  <si>
    <t xml:space="preserve"> 2028 Dep</t>
  </si>
  <si>
    <t xml:space="preserve"> 2029 Dep</t>
  </si>
  <si>
    <t xml:space="preserve"> 2030 Dep</t>
  </si>
  <si>
    <t xml:space="preserve"> 2031 Dep</t>
  </si>
  <si>
    <t xml:space="preserve"> LTD Dep end of year of removal</t>
  </si>
  <si>
    <t>Loss on  Removal</t>
  </si>
  <si>
    <t>Bell</t>
  </si>
  <si>
    <t>Cavan South</t>
  </si>
  <si>
    <t>Harder</t>
  </si>
  <si>
    <t>Laidlaw</t>
  </si>
  <si>
    <t>Taunton East</t>
  </si>
  <si>
    <t>Victoria West</t>
  </si>
  <si>
    <t>2028 Total</t>
  </si>
  <si>
    <t>Asset Description</t>
  </si>
  <si>
    <t>Asset Class ID</t>
  </si>
  <si>
    <t>Cost Basis</t>
  </si>
  <si>
    <t>Yearly Depreciation Rate</t>
  </si>
  <si>
    <t>LTD Dep Dec 24</t>
  </si>
  <si>
    <t>2025 Dep</t>
  </si>
  <si>
    <t>2026 Dep</t>
  </si>
  <si>
    <t>2027 Dep</t>
  </si>
  <si>
    <t>2028 Dep</t>
  </si>
  <si>
    <t>LTD Dep-Dec 2028</t>
  </si>
  <si>
    <t xml:space="preserve">Loss on Derecognition </t>
  </si>
  <si>
    <t>30-1820-001-40</t>
  </si>
  <si>
    <t>30-1820-002-40</t>
  </si>
  <si>
    <t>Cavan South SS 44kv Insulator</t>
  </si>
  <si>
    <t>Fuse Replacement Cavan South</t>
  </si>
  <si>
    <t>Cavan South, 44kV/5kV insulator</t>
  </si>
  <si>
    <t>Cavan SS Grounding UpgradeWBAC040</t>
  </si>
  <si>
    <t>30-1820-005-60</t>
  </si>
  <si>
    <t>Cavan SS Grounding UpgradeWBCO041</t>
  </si>
  <si>
    <t>Cavan SS Grounding UpgradeWICO640</t>
  </si>
  <si>
    <t>Total</t>
  </si>
  <si>
    <t>Cavan South SS</t>
  </si>
  <si>
    <t>Cavan SS Example</t>
  </si>
  <si>
    <t xml:space="preserve">Table 1: </t>
  </si>
  <si>
    <t>Sub-station assets being removed in 2028</t>
  </si>
  <si>
    <t>Table 2:</t>
  </si>
  <si>
    <t>Detailed information on Cavan South sub-station asset removal loss calculation</t>
  </si>
  <si>
    <t>Comments</t>
  </si>
  <si>
    <t>Details of removal shown in Table 2 as an example</t>
  </si>
  <si>
    <t>Total Substation Removals in 2028</t>
  </si>
  <si>
    <t>Distinctly Identifiable Assets Removal in 2028- Example</t>
  </si>
  <si>
    <t xml:space="preserve">Cavan S T2 </t>
  </si>
  <si>
    <t xml:space="preserve">Cavan SS </t>
  </si>
  <si>
    <t>Cavan South SS - Fuse</t>
  </si>
  <si>
    <t>In Service Date</t>
  </si>
  <si>
    <t>Loss on Derecognition for Cavan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</si>
</sst>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10"/>
      <color theme="1"/>
      <name val="Arial"/>
      <family val="2"/>
    </font>
    <font>
      <b/>
      <sz val="11"/>
      <name val="Aptos Narrow"/>
      <family val="2"/>
      <scheme val="minor"/>
    </font>
    <font>
      <b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/>
  </cellStyleXfs>
  <cellXfs count="36">
    <xf numFmtId="0" fontId="0" fillId="0" borderId="0" xfId="0"/>
    <xf numFmtId="164" fontId="0" fillId="0" borderId="0" xfId="0" applyNumberFormat="1"/>
    <xf numFmtId="0" fontId="7" fillId="0" borderId="0" xfId="0" applyFont="1"/>
    <xf numFmtId="164" fontId="7" fillId="0" borderId="0" xfId="0" applyNumberFormat="1" applyFont="1"/>
    <xf numFmtId="0" fontId="3" fillId="0" borderId="3" xfId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" fontId="4" fillId="0" borderId="3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</cellXfs>
  <cellStyles count="3">
    <cellStyle name="Normal" xfId="0" builtinId="0"/>
    <cellStyle name="Normal 3" xfId="2" xr:uid="{6AE91AC8-AAC5-4BC8-8572-8FC3A6AC2543}"/>
    <cellStyle name="Normal 5" xfId="1" xr:uid="{028A8191-1511-4DFC-87CA-BEE91ADA1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D21A-B51C-4C04-973B-763CE1416448}">
  <dimension ref="A1:P32"/>
  <sheetViews>
    <sheetView tabSelected="1" workbookViewId="0">
      <selection activeCell="P20" sqref="P20"/>
    </sheetView>
  </sheetViews>
  <sheetFormatPr defaultRowHeight="15" x14ac:dyDescent="0.25"/>
  <cols>
    <col min="1" max="1" width="34" style="14" customWidth="1"/>
    <col min="2" max="2" width="15.140625" style="14" customWidth="1"/>
    <col min="3" max="3" width="20.85546875" style="14" customWidth="1"/>
    <col min="4" max="4" width="13" style="14" bestFit="1" customWidth="1"/>
    <col min="5" max="5" width="11.5703125" style="14" bestFit="1" customWidth="1"/>
    <col min="6" max="6" width="10.85546875" style="14" customWidth="1"/>
    <col min="7" max="7" width="11.85546875" style="14" customWidth="1"/>
    <col min="8" max="8" width="8.85546875" style="14" bestFit="1" customWidth="1"/>
    <col min="9" max="9" width="12" style="14" customWidth="1"/>
    <col min="10" max="11" width="12.85546875" style="14" customWidth="1"/>
    <col min="12" max="12" width="9.5703125" style="14" customWidth="1"/>
    <col min="13" max="13" width="10.7109375" style="14" customWidth="1"/>
    <col min="14" max="14" width="8.7109375" style="14"/>
    <col min="15" max="15" width="9.42578125" style="14" bestFit="1" customWidth="1"/>
    <col min="16" max="16" width="46.7109375" customWidth="1"/>
    <col min="17" max="17" width="4.28515625" customWidth="1"/>
    <col min="18" max="18" width="11.7109375" customWidth="1"/>
  </cols>
  <sheetData>
    <row r="1" spans="1:16" x14ac:dyDescent="0.25">
      <c r="A1" s="29" t="s">
        <v>51</v>
      </c>
    </row>
    <row r="2" spans="1:16" ht="16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6" ht="16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6" ht="16.5" customHeight="1" x14ac:dyDescent="0.25">
      <c r="A4" s="15" t="s">
        <v>44</v>
      </c>
      <c r="B4" s="28" t="s">
        <v>45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6" ht="60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/>
      <c r="O5" s="16" t="s">
        <v>13</v>
      </c>
      <c r="P5" s="30" t="s">
        <v>48</v>
      </c>
    </row>
    <row r="6" spans="1:16" x14ac:dyDescent="0.25">
      <c r="A6" s="13">
        <v>2028</v>
      </c>
      <c r="B6" s="14" t="s">
        <v>14</v>
      </c>
      <c r="C6" s="17">
        <v>11159.75</v>
      </c>
      <c r="D6" s="17">
        <v>446.09449999999998</v>
      </c>
      <c r="E6" s="17">
        <v>4910.76</v>
      </c>
      <c r="F6" s="17">
        <v>446.09449999999998</v>
      </c>
      <c r="G6" s="17">
        <v>446.09449999999998</v>
      </c>
      <c r="H6" s="17">
        <v>446.09449999999998</v>
      </c>
      <c r="I6" s="17">
        <v>447.31667671232873</v>
      </c>
      <c r="J6" s="17"/>
      <c r="K6" s="17"/>
      <c r="L6" s="17"/>
      <c r="M6" s="17">
        <v>6696.3601767123291</v>
      </c>
      <c r="N6" s="17"/>
      <c r="O6" s="17">
        <f t="shared" ref="O6:O11" si="0">+C6-M6</f>
        <v>4463.3898232876709</v>
      </c>
      <c r="P6" s="1"/>
    </row>
    <row r="7" spans="1:16" s="2" customFormat="1" x14ac:dyDescent="0.25">
      <c r="A7" s="18"/>
      <c r="B7" s="18" t="s">
        <v>15</v>
      </c>
      <c r="C7" s="19">
        <v>153670.22</v>
      </c>
      <c r="D7" s="19">
        <v>3256.9029000000005</v>
      </c>
      <c r="E7" s="19">
        <v>23116.169999999995</v>
      </c>
      <c r="F7" s="19">
        <v>3256.9029000000005</v>
      </c>
      <c r="G7" s="19">
        <v>3256.9029000000005</v>
      </c>
      <c r="H7" s="19">
        <v>3256.9029000000005</v>
      </c>
      <c r="I7" s="19">
        <v>3265.8259216438355</v>
      </c>
      <c r="J7" s="19"/>
      <c r="K7" s="19"/>
      <c r="L7" s="19"/>
      <c r="M7" s="19">
        <v>36152.704621643847</v>
      </c>
      <c r="N7" s="19"/>
      <c r="O7" s="20">
        <f t="shared" si="0"/>
        <v>117517.51537835615</v>
      </c>
      <c r="P7" s="3" t="s">
        <v>49</v>
      </c>
    </row>
    <row r="8" spans="1:16" x14ac:dyDescent="0.25">
      <c r="A8" s="13"/>
      <c r="B8" s="14" t="s">
        <v>16</v>
      </c>
      <c r="C8" s="17">
        <v>127258.14</v>
      </c>
      <c r="D8" s="17">
        <v>3169.5731000000001</v>
      </c>
      <c r="E8" s="17">
        <v>5253.8000000000011</v>
      </c>
      <c r="F8" s="17">
        <v>3169.5731000000001</v>
      </c>
      <c r="G8" s="17">
        <v>3169.5731000000001</v>
      </c>
      <c r="H8" s="17">
        <v>3169.5731000000001</v>
      </c>
      <c r="I8" s="17">
        <v>3178.2568619178082</v>
      </c>
      <c r="J8" s="17"/>
      <c r="K8" s="17"/>
      <c r="L8" s="17"/>
      <c r="M8" s="17">
        <v>17940.776161917809</v>
      </c>
      <c r="N8" s="17"/>
      <c r="O8" s="17">
        <f t="shared" si="0"/>
        <v>109317.36383808219</v>
      </c>
      <c r="P8" s="1"/>
    </row>
    <row r="9" spans="1:16" x14ac:dyDescent="0.25">
      <c r="A9" s="13"/>
      <c r="B9" s="14" t="s">
        <v>17</v>
      </c>
      <c r="C9" s="17">
        <v>456512.43000000005</v>
      </c>
      <c r="D9" s="17">
        <v>12152.0036</v>
      </c>
      <c r="E9" s="17">
        <v>133771.9</v>
      </c>
      <c r="F9" s="17">
        <v>12152.0036</v>
      </c>
      <c r="G9" s="17">
        <v>12152.0036</v>
      </c>
      <c r="H9" s="17">
        <v>12152.0036</v>
      </c>
      <c r="I9" s="17">
        <v>12185.296760547944</v>
      </c>
      <c r="J9" s="17"/>
      <c r="K9" s="17"/>
      <c r="L9" s="17"/>
      <c r="M9" s="17">
        <v>182413.20756054795</v>
      </c>
      <c r="N9" s="17"/>
      <c r="O9" s="17">
        <f t="shared" si="0"/>
        <v>274099.22243945207</v>
      </c>
      <c r="P9" s="1"/>
    </row>
    <row r="10" spans="1:16" x14ac:dyDescent="0.25">
      <c r="A10" s="13"/>
      <c r="B10" s="14" t="s">
        <v>18</v>
      </c>
      <c r="C10" s="17">
        <v>254251.42999999996</v>
      </c>
      <c r="D10" s="17">
        <v>7810.1961000000001</v>
      </c>
      <c r="E10" s="17">
        <v>72390.880000000005</v>
      </c>
      <c r="F10" s="17">
        <v>7810.1961000000001</v>
      </c>
      <c r="G10" s="17">
        <v>7810.1961000000001</v>
      </c>
      <c r="H10" s="17">
        <v>7810.1961000000001</v>
      </c>
      <c r="I10" s="17">
        <v>7831.5938975342469</v>
      </c>
      <c r="J10" s="17"/>
      <c r="K10" s="17"/>
      <c r="L10" s="17"/>
      <c r="M10" s="17">
        <v>103653.06219753424</v>
      </c>
      <c r="N10" s="17"/>
      <c r="O10" s="17">
        <f t="shared" si="0"/>
        <v>150598.36780246574</v>
      </c>
      <c r="P10" s="1"/>
    </row>
    <row r="11" spans="1:16" x14ac:dyDescent="0.25">
      <c r="A11" s="21"/>
      <c r="B11" s="14" t="s">
        <v>19</v>
      </c>
      <c r="C11" s="17">
        <v>221402.09999999998</v>
      </c>
      <c r="D11" s="17">
        <v>6575.2389999999996</v>
      </c>
      <c r="E11" s="17">
        <v>67570.14</v>
      </c>
      <c r="F11" s="17">
        <v>6575.2389999999996</v>
      </c>
      <c r="G11" s="17">
        <v>6575.2389999999996</v>
      </c>
      <c r="H11" s="17">
        <v>6575.2389999999996</v>
      </c>
      <c r="I11" s="17">
        <v>6593.2533534246577</v>
      </c>
      <c r="J11" s="17"/>
      <c r="K11" s="17"/>
      <c r="L11" s="17"/>
      <c r="M11" s="17">
        <v>93889.110353424636</v>
      </c>
      <c r="N11" s="17"/>
      <c r="O11" s="17">
        <f t="shared" si="0"/>
        <v>127512.98964657534</v>
      </c>
      <c r="P11" s="1"/>
    </row>
    <row r="12" spans="1:16" x14ac:dyDescent="0.25">
      <c r="A12" s="22" t="s">
        <v>20</v>
      </c>
      <c r="B12" s="22"/>
      <c r="C12" s="23">
        <v>1224254.0699999998</v>
      </c>
      <c r="D12" s="23">
        <v>33410.0092</v>
      </c>
      <c r="E12" s="23">
        <v>307013.65000000002</v>
      </c>
      <c r="F12" s="23">
        <v>33410.0092</v>
      </c>
      <c r="G12" s="23">
        <v>33410.0092</v>
      </c>
      <c r="H12" s="23">
        <v>33410.0092</v>
      </c>
      <c r="I12" s="23">
        <v>33501.543471780824</v>
      </c>
      <c r="J12" s="23"/>
      <c r="K12" s="23"/>
      <c r="L12" s="23"/>
      <c r="M12" s="23">
        <v>440745.22107178078</v>
      </c>
      <c r="N12" s="23"/>
      <c r="O12" s="23">
        <f>SUM(O6:O11)</f>
        <v>783508.84892821906</v>
      </c>
      <c r="P12" s="31" t="s">
        <v>50</v>
      </c>
    </row>
    <row r="14" spans="1:16" x14ac:dyDescent="0.25">
      <c r="A14" s="13" t="s">
        <v>46</v>
      </c>
      <c r="B14" s="29" t="s">
        <v>47</v>
      </c>
    </row>
    <row r="15" spans="1:16" x14ac:dyDescent="0.25">
      <c r="A15" s="35" t="s">
        <v>43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36" x14ac:dyDescent="0.25">
      <c r="A16" s="4" t="s">
        <v>21</v>
      </c>
      <c r="B16" s="4" t="s">
        <v>22</v>
      </c>
      <c r="C16" s="4" t="s">
        <v>1</v>
      </c>
      <c r="D16" s="4" t="s">
        <v>55</v>
      </c>
      <c r="E16" s="5" t="s">
        <v>0</v>
      </c>
      <c r="F16" s="6" t="s">
        <v>23</v>
      </c>
      <c r="G16" s="7" t="s">
        <v>24</v>
      </c>
      <c r="H16" s="7" t="s">
        <v>25</v>
      </c>
      <c r="I16" s="6" t="s">
        <v>26</v>
      </c>
      <c r="J16" s="6" t="s">
        <v>27</v>
      </c>
      <c r="K16" s="6" t="s">
        <v>28</v>
      </c>
      <c r="L16" s="6" t="s">
        <v>29</v>
      </c>
      <c r="M16" s="6" t="s">
        <v>30</v>
      </c>
      <c r="O16" s="6" t="s">
        <v>31</v>
      </c>
    </row>
    <row r="17" spans="1:16" x14ac:dyDescent="0.25">
      <c r="A17" s="8" t="s">
        <v>52</v>
      </c>
      <c r="B17" s="8" t="s">
        <v>32</v>
      </c>
      <c r="C17" s="8" t="s">
        <v>15</v>
      </c>
      <c r="D17" s="9">
        <v>44896</v>
      </c>
      <c r="E17" s="10">
        <v>2028</v>
      </c>
      <c r="F17" s="11">
        <v>10064.99</v>
      </c>
      <c r="G17" s="11">
        <v>251.45259999999999</v>
      </c>
      <c r="H17" s="11">
        <v>630.35</v>
      </c>
      <c r="I17" s="11">
        <v>251.45259999999999</v>
      </c>
      <c r="J17" s="11">
        <v>251.45259999999999</v>
      </c>
      <c r="K17" s="11">
        <v>251.45259999999999</v>
      </c>
      <c r="L17" s="11">
        <f>+G17/365*366</f>
        <v>252.1415112328767</v>
      </c>
      <c r="M17" s="11">
        <f>SUM(H17:L17)</f>
        <v>1636.8493112328767</v>
      </c>
      <c r="N17" s="17"/>
      <c r="O17" s="17">
        <f>+F17-M17</f>
        <v>8428.1406887671237</v>
      </c>
    </row>
    <row r="18" spans="1:16" x14ac:dyDescent="0.25">
      <c r="A18" s="8"/>
      <c r="B18" s="8"/>
      <c r="C18" s="8"/>
      <c r="D18" s="9"/>
      <c r="E18" s="10"/>
      <c r="F18" s="11"/>
      <c r="G18" s="11"/>
      <c r="H18" s="11"/>
      <c r="I18" s="11"/>
      <c r="J18" s="11"/>
      <c r="K18" s="11"/>
      <c r="L18" s="11"/>
      <c r="M18" s="11"/>
      <c r="N18" s="17"/>
      <c r="O18" s="17"/>
    </row>
    <row r="19" spans="1:16" x14ac:dyDescent="0.25">
      <c r="A19" s="8" t="s">
        <v>53</v>
      </c>
      <c r="B19" s="8" t="s">
        <v>33</v>
      </c>
      <c r="C19" s="8" t="s">
        <v>15</v>
      </c>
      <c r="D19" s="9">
        <v>42339</v>
      </c>
      <c r="E19" s="10">
        <v>2028</v>
      </c>
      <c r="F19" s="11">
        <v>7485.76</v>
      </c>
      <c r="G19" s="11">
        <v>187.01480000000001</v>
      </c>
      <c r="H19" s="11">
        <v>1778.99</v>
      </c>
      <c r="I19" s="11">
        <v>187.01480000000001</v>
      </c>
      <c r="J19" s="11">
        <v>187.01480000000001</v>
      </c>
      <c r="K19" s="11">
        <v>187.01480000000001</v>
      </c>
      <c r="L19" s="11">
        <f>+G19/365*366</f>
        <v>187.52716931506851</v>
      </c>
      <c r="M19" s="11">
        <f>SUM(H19:L19)</f>
        <v>2527.5615693150685</v>
      </c>
      <c r="N19" s="17"/>
      <c r="O19" s="17">
        <f t="shared" ref="O19:O23" si="1">+F19-M19</f>
        <v>4958.1984306849317</v>
      </c>
    </row>
    <row r="20" spans="1:16" x14ac:dyDescent="0.25">
      <c r="A20" s="8" t="s">
        <v>34</v>
      </c>
      <c r="B20" s="8" t="s">
        <v>33</v>
      </c>
      <c r="C20" s="8" t="s">
        <v>15</v>
      </c>
      <c r="D20" s="9">
        <v>42705</v>
      </c>
      <c r="E20" s="10">
        <v>2028</v>
      </c>
      <c r="F20" s="11">
        <v>29628.83</v>
      </c>
      <c r="G20" s="11">
        <v>740.21450000000004</v>
      </c>
      <c r="H20" s="11">
        <v>6298.89</v>
      </c>
      <c r="I20" s="11">
        <v>740.21450000000004</v>
      </c>
      <c r="J20" s="11">
        <v>740.21450000000004</v>
      </c>
      <c r="K20" s="11">
        <v>740.21450000000004</v>
      </c>
      <c r="L20" s="11">
        <f>+G20/365*366</f>
        <v>742.24248493150685</v>
      </c>
      <c r="M20" s="11">
        <f>SUM(H20:L20)</f>
        <v>9261.775984931508</v>
      </c>
      <c r="N20" s="17"/>
      <c r="O20" s="17">
        <f t="shared" si="1"/>
        <v>20367.054015068494</v>
      </c>
    </row>
    <row r="21" spans="1:16" x14ac:dyDescent="0.25">
      <c r="A21" s="8" t="s">
        <v>35</v>
      </c>
      <c r="B21" s="8" t="s">
        <v>33</v>
      </c>
      <c r="C21" s="8" t="s">
        <v>15</v>
      </c>
      <c r="D21" s="9">
        <v>43344</v>
      </c>
      <c r="E21" s="10">
        <v>2028</v>
      </c>
      <c r="F21" s="11">
        <v>12497.37</v>
      </c>
      <c r="G21" s="11">
        <v>312.22030000000001</v>
      </c>
      <c r="H21" s="11">
        <v>2032.4299999999998</v>
      </c>
      <c r="I21" s="11">
        <v>312.22030000000001</v>
      </c>
      <c r="J21" s="11">
        <v>312.22030000000001</v>
      </c>
      <c r="K21" s="11">
        <v>312.22030000000001</v>
      </c>
      <c r="L21" s="11">
        <f>+G21/365*366</f>
        <v>313.07569808219176</v>
      </c>
      <c r="M21" s="11">
        <f>SUM(H21:L21)</f>
        <v>3282.1665980821913</v>
      </c>
      <c r="N21" s="17"/>
      <c r="O21" s="17">
        <f t="shared" si="1"/>
        <v>9215.20340191781</v>
      </c>
    </row>
    <row r="22" spans="1:16" x14ac:dyDescent="0.25">
      <c r="A22" s="8" t="s">
        <v>36</v>
      </c>
      <c r="B22" s="8" t="s">
        <v>33</v>
      </c>
      <c r="C22" s="8" t="s">
        <v>15</v>
      </c>
      <c r="D22" s="9">
        <v>43800</v>
      </c>
      <c r="E22" s="10">
        <v>2028</v>
      </c>
      <c r="F22" s="11">
        <v>16098.68</v>
      </c>
      <c r="G22" s="11">
        <v>402.1918</v>
      </c>
      <c r="H22" s="11">
        <v>2215.9</v>
      </c>
      <c r="I22" s="11">
        <v>402.1918</v>
      </c>
      <c r="J22" s="11">
        <v>402.1918</v>
      </c>
      <c r="K22" s="11">
        <v>402.1918</v>
      </c>
      <c r="L22" s="11">
        <f>+G22/365*366</f>
        <v>403.29369534246575</v>
      </c>
      <c r="M22" s="11">
        <f>SUM(H22:L22)</f>
        <v>3825.7690953424662</v>
      </c>
      <c r="N22" s="17"/>
      <c r="O22" s="17">
        <f t="shared" si="1"/>
        <v>12272.910904657534</v>
      </c>
    </row>
    <row r="23" spans="1:16" x14ac:dyDescent="0.25">
      <c r="A23" s="8" t="s">
        <v>54</v>
      </c>
      <c r="B23" s="8" t="s">
        <v>33</v>
      </c>
      <c r="C23" s="8" t="s">
        <v>15</v>
      </c>
      <c r="D23" s="9">
        <v>45200</v>
      </c>
      <c r="E23" s="10">
        <v>2028</v>
      </c>
      <c r="F23" s="12">
        <v>7980</v>
      </c>
      <c r="G23" s="12">
        <v>199.36349999999999</v>
      </c>
      <c r="H23" s="12">
        <v>300.41000000000003</v>
      </c>
      <c r="I23" s="12">
        <v>199.36349999999999</v>
      </c>
      <c r="J23" s="12">
        <v>199.36349999999999</v>
      </c>
      <c r="K23" s="12">
        <v>199.36349999999999</v>
      </c>
      <c r="L23" s="12">
        <f>+G23/365*366</f>
        <v>199.90970136986303</v>
      </c>
      <c r="M23" s="12">
        <f>SUM(H23:L23)</f>
        <v>1098.410201369863</v>
      </c>
      <c r="N23" s="17"/>
      <c r="O23" s="24">
        <f t="shared" si="1"/>
        <v>6881.589798630137</v>
      </c>
    </row>
    <row r="24" spans="1:16" x14ac:dyDescent="0.25">
      <c r="A24" s="8"/>
      <c r="B24" s="8"/>
      <c r="C24" s="8"/>
      <c r="D24" s="9"/>
      <c r="E24" s="10"/>
      <c r="F24" s="11">
        <f>SUM(F19:F23)</f>
        <v>73690.640000000014</v>
      </c>
      <c r="G24" s="11">
        <f t="shared" ref="G24:O24" si="2">SUM(G19:G23)</f>
        <v>1841.0049000000001</v>
      </c>
      <c r="H24" s="11">
        <f t="shared" si="2"/>
        <v>12626.619999999999</v>
      </c>
      <c r="I24" s="11">
        <f t="shared" si="2"/>
        <v>1841.0049000000001</v>
      </c>
      <c r="J24" s="11">
        <f t="shared" si="2"/>
        <v>1841.0049000000001</v>
      </c>
      <c r="K24" s="11">
        <f t="shared" si="2"/>
        <v>1841.0049000000001</v>
      </c>
      <c r="L24" s="11">
        <f t="shared" si="2"/>
        <v>1846.048749041096</v>
      </c>
      <c r="M24" s="11">
        <f t="shared" si="2"/>
        <v>19995.683449041098</v>
      </c>
      <c r="N24" s="17"/>
      <c r="O24" s="17">
        <f t="shared" si="2"/>
        <v>53694.956550958901</v>
      </c>
    </row>
    <row r="25" spans="1:16" x14ac:dyDescent="0.25">
      <c r="A25" s="8"/>
      <c r="B25" s="8"/>
      <c r="C25" s="8"/>
      <c r="D25" s="9"/>
      <c r="E25" s="10"/>
      <c r="F25" s="11"/>
      <c r="G25" s="11"/>
      <c r="H25" s="11"/>
      <c r="I25" s="11"/>
      <c r="J25" s="11"/>
      <c r="K25" s="11"/>
      <c r="L25" s="11"/>
      <c r="M25" s="11"/>
      <c r="N25" s="17"/>
      <c r="O25" s="17"/>
    </row>
    <row r="26" spans="1:16" x14ac:dyDescent="0.25">
      <c r="A26" s="8" t="s">
        <v>37</v>
      </c>
      <c r="B26" s="8" t="s">
        <v>38</v>
      </c>
      <c r="C26" s="8" t="s">
        <v>15</v>
      </c>
      <c r="D26" s="9">
        <v>42705</v>
      </c>
      <c r="E26" s="10">
        <v>2028</v>
      </c>
      <c r="F26" s="11">
        <v>4977.59</v>
      </c>
      <c r="G26" s="11">
        <v>82.903499999999994</v>
      </c>
      <c r="H26" s="11">
        <v>705.44999999999993</v>
      </c>
      <c r="I26" s="11">
        <v>82.903499999999994</v>
      </c>
      <c r="J26" s="11">
        <v>82.903499999999994</v>
      </c>
      <c r="K26" s="11">
        <v>82.903499999999994</v>
      </c>
      <c r="L26" s="11">
        <f>+G26/365*366</f>
        <v>83.130632876712326</v>
      </c>
      <c r="M26" s="11">
        <f>SUM(H26:L26)</f>
        <v>1037.2911328767123</v>
      </c>
      <c r="N26" s="17"/>
      <c r="O26" s="17">
        <f t="shared" ref="O26:O29" si="3">+F26-M26</f>
        <v>3940.2988671232879</v>
      </c>
    </row>
    <row r="27" spans="1:16" x14ac:dyDescent="0.25">
      <c r="A27" s="8" t="s">
        <v>39</v>
      </c>
      <c r="B27" s="8" t="s">
        <v>38</v>
      </c>
      <c r="C27" s="8" t="s">
        <v>15</v>
      </c>
      <c r="D27" s="9">
        <v>42705</v>
      </c>
      <c r="E27" s="10">
        <v>2028</v>
      </c>
      <c r="F27" s="11">
        <v>60138.18</v>
      </c>
      <c r="G27" s="11">
        <v>1001.6165999999999</v>
      </c>
      <c r="H27" s="11">
        <v>8523.3700000000008</v>
      </c>
      <c r="I27" s="11">
        <v>1001.6165999999999</v>
      </c>
      <c r="J27" s="11">
        <v>1001.6165999999999</v>
      </c>
      <c r="K27" s="11">
        <v>1001.6165999999999</v>
      </c>
      <c r="L27" s="11">
        <f>+G27/365*366</f>
        <v>1004.3607550684931</v>
      </c>
      <c r="M27" s="11">
        <f>SUM(H27:L27)</f>
        <v>12532.580555068493</v>
      </c>
      <c r="N27" s="17"/>
      <c r="O27" s="17">
        <f t="shared" si="3"/>
        <v>47605.599444931504</v>
      </c>
    </row>
    <row r="28" spans="1:16" x14ac:dyDescent="0.25">
      <c r="A28" s="8" t="s">
        <v>40</v>
      </c>
      <c r="B28" s="8" t="s">
        <v>38</v>
      </c>
      <c r="C28" s="8" t="s">
        <v>15</v>
      </c>
      <c r="D28" s="9">
        <v>42705</v>
      </c>
      <c r="E28" s="10">
        <v>2028</v>
      </c>
      <c r="F28" s="11">
        <v>3304.67</v>
      </c>
      <c r="G28" s="11">
        <v>55.040100000000002</v>
      </c>
      <c r="H28" s="11">
        <v>468.37</v>
      </c>
      <c r="I28" s="11">
        <v>55.040100000000002</v>
      </c>
      <c r="J28" s="11">
        <v>55.040100000000002</v>
      </c>
      <c r="K28" s="11">
        <v>55.040100000000002</v>
      </c>
      <c r="L28" s="11">
        <f>+G28/365*366</f>
        <v>55.190894794520545</v>
      </c>
      <c r="M28" s="11">
        <f>SUM(H28:L28)</f>
        <v>688.68119479452071</v>
      </c>
      <c r="N28" s="17"/>
      <c r="O28" s="17">
        <f t="shared" si="3"/>
        <v>2615.9888052054794</v>
      </c>
    </row>
    <row r="29" spans="1:16" x14ac:dyDescent="0.25">
      <c r="A29" s="8" t="s">
        <v>42</v>
      </c>
      <c r="B29" s="8" t="s">
        <v>38</v>
      </c>
      <c r="C29" s="8" t="s">
        <v>15</v>
      </c>
      <c r="D29" s="9">
        <v>43435</v>
      </c>
      <c r="E29" s="10">
        <v>2028</v>
      </c>
      <c r="F29" s="12">
        <v>1494.15</v>
      </c>
      <c r="G29" s="12">
        <v>24.885200000000001</v>
      </c>
      <c r="H29" s="12">
        <v>162.01</v>
      </c>
      <c r="I29" s="12">
        <v>24.885200000000001</v>
      </c>
      <c r="J29" s="12">
        <v>24.885200000000001</v>
      </c>
      <c r="K29" s="12">
        <v>24.885200000000001</v>
      </c>
      <c r="L29" s="12">
        <f>+G29/365*366</f>
        <v>24.953378630136985</v>
      </c>
      <c r="M29" s="12">
        <f>SUM(H29:L29)</f>
        <v>261.61897863013695</v>
      </c>
      <c r="N29" s="17"/>
      <c r="O29" s="24">
        <f t="shared" si="3"/>
        <v>1232.5310213698631</v>
      </c>
    </row>
    <row r="30" spans="1:16" x14ac:dyDescent="0.25">
      <c r="A30" s="8"/>
      <c r="B30" s="8"/>
      <c r="C30" s="8"/>
      <c r="D30" s="9"/>
      <c r="E30" s="10"/>
      <c r="F30" s="11">
        <f>SUM(F26:F29)</f>
        <v>69914.59</v>
      </c>
      <c r="G30" s="11">
        <f t="shared" ref="G30:O30" si="4">SUM(G26:G29)</f>
        <v>1164.4453999999998</v>
      </c>
      <c r="H30" s="11">
        <f t="shared" si="4"/>
        <v>9859.2000000000025</v>
      </c>
      <c r="I30" s="11">
        <f t="shared" si="4"/>
        <v>1164.4453999999998</v>
      </c>
      <c r="J30" s="11">
        <f t="shared" si="4"/>
        <v>1164.4453999999998</v>
      </c>
      <c r="K30" s="11">
        <f t="shared" si="4"/>
        <v>1164.4453999999998</v>
      </c>
      <c r="L30" s="11">
        <f t="shared" si="4"/>
        <v>1167.6356613698629</v>
      </c>
      <c r="M30" s="11">
        <f t="shared" si="4"/>
        <v>14520.171861369861</v>
      </c>
      <c r="N30" s="17"/>
      <c r="O30" s="17">
        <f t="shared" si="4"/>
        <v>55394.418138630135</v>
      </c>
    </row>
    <row r="31" spans="1:16" ht="15.75" thickBot="1" x14ac:dyDescent="0.3">
      <c r="A31" s="25" t="s">
        <v>41</v>
      </c>
      <c r="B31" s="25"/>
      <c r="C31" s="25"/>
      <c r="D31" s="25"/>
      <c r="E31" s="25"/>
      <c r="F31" s="26">
        <f>+F17+F24+F30</f>
        <v>153670.22000000003</v>
      </c>
      <c r="G31" s="26">
        <f t="shared" ref="G31:M31" si="5">+G17+G24+G30</f>
        <v>3256.9029</v>
      </c>
      <c r="H31" s="26">
        <f t="shared" si="5"/>
        <v>23116.170000000002</v>
      </c>
      <c r="I31" s="26">
        <f t="shared" si="5"/>
        <v>3256.9029</v>
      </c>
      <c r="J31" s="26">
        <f t="shared" si="5"/>
        <v>3256.9029</v>
      </c>
      <c r="K31" s="26">
        <f t="shared" si="5"/>
        <v>3256.9029</v>
      </c>
      <c r="L31" s="26">
        <f t="shared" si="5"/>
        <v>3265.8259216438355</v>
      </c>
      <c r="M31" s="26">
        <f t="shared" si="5"/>
        <v>36152.704621643832</v>
      </c>
      <c r="N31" s="26"/>
      <c r="O31" s="27">
        <f>+O17+O24+O30</f>
        <v>117517.51537835615</v>
      </c>
      <c r="P31" s="32" t="s">
        <v>56</v>
      </c>
    </row>
    <row r="32" spans="1:16" x14ac:dyDescent="0.25">
      <c r="F32" s="17"/>
      <c r="G32" s="17"/>
      <c r="H32" s="17"/>
      <c r="I32" s="17"/>
      <c r="J32" s="17"/>
      <c r="K32" s="17"/>
      <c r="L32" s="17"/>
      <c r="M32" s="17"/>
      <c r="N32" s="17"/>
      <c r="O32" s="33"/>
    </row>
  </sheetData>
  <mergeCells count="2">
    <mergeCell ref="A2:O2"/>
    <mergeCell ref="A15:O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Darlene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Carlisle</Value>
    </RegContact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signed off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CCC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EDF69552-B798-453E-AB04-5541F6C33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E36376-15B3-465C-84A7-3CE747F52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41C6DF-C6E1-4A41-8630-1D7729A45801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89ffb768-0cf9-4c68-b1c9-1b93436307db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of SS removal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Ivovic</dc:creator>
  <cp:lastModifiedBy>Susan Kim</cp:lastModifiedBy>
  <dcterms:created xsi:type="dcterms:W3CDTF">2026-06-29T10:56:21Z</dcterms:created>
  <dcterms:modified xsi:type="dcterms:W3CDTF">2026-07-08T14:12:01Z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