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TC Undertakings/"/>
    </mc:Choice>
  </mc:AlternateContent>
  <xr:revisionPtr revIDLastSave="0" documentId="13_ncr:1_{D0BCEF9F-F967-4497-BCD9-37067EE675B4}" xr6:coauthVersionLast="47" xr6:coauthVersionMax="47" xr10:uidLastSave="{00000000-0000-0000-0000-000000000000}"/>
  <bookViews>
    <workbookView xWindow="19590" yWindow="-15690" windowWidth="17280" windowHeight="10695" xr2:uid="{970B1ACE-ED23-4368-8B24-1B26C567ADBC}"/>
  </bookViews>
  <sheets>
    <sheet name="2019 Consolidated FA Cont" sheetId="1" r:id="rId1"/>
  </sheets>
  <definedNames>
    <definedName name="_Parse_Out" hidden="1">#REF!</definedName>
    <definedName name="ApprovedYr">#REF!</definedName>
    <definedName name="AS2DocOpenMode" hidden="1">"AS2DocumentEdit"</definedName>
    <definedName name="BI_LDCLIST">#REF!</definedName>
    <definedName name="Bridge_Year">#REF!</definedName>
    <definedName name="BridgeYear">#REF!</definedName>
    <definedName name="Cash">#REF!</definedName>
    <definedName name="CDMQR_5FACost">#REF!</definedName>
    <definedName name="CDMQR_5FARemovalandCIACWIP">#REF!</definedName>
    <definedName name="CDMQR5FACost_1">#REF!</definedName>
    <definedName name="CDMQR5FARemovalandCIACWIP_1">#REF!</definedName>
    <definedName name="contactf">#REF!</definedName>
    <definedName name="CRLF">#REF!</definedName>
    <definedName name="CustomerAdministration">#REF!</definedName>
    <definedName name="EBNUMBER">#REF!</definedName>
    <definedName name="Fixed_Charges">#REF!</definedName>
    <definedName name="histdate">#REF!</definedName>
    <definedName name="Incr2000">#REF!</definedName>
    <definedName name="Last_Rebasing_Year">#REF!</definedName>
    <definedName name="LDC_LIST">#REF!</definedName>
    <definedName name="LDCNAMES">#REF!</definedName>
    <definedName name="LIMIT">#REF!</definedName>
    <definedName name="LossFactors">#REF!</definedName>
    <definedName name="man_beg_bud">#REF!</definedName>
    <definedName name="man_end_bud">#REF!</definedName>
    <definedName name="man12ACT">#REF!</definedName>
    <definedName name="MANBUD">#REF!</definedName>
    <definedName name="manCYACT">#REF!</definedName>
    <definedName name="manCYBUD">#REF!</definedName>
    <definedName name="manCYF">#REF!</definedName>
    <definedName name="MANEND">#REF!</definedName>
    <definedName name="manNYbud">#REF!</definedName>
    <definedName name="manpower_costs">#REF!</definedName>
    <definedName name="manPYACT">#REF!</definedName>
    <definedName name="MANSTART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NonPayment">#REF!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_costs">#REF!</definedName>
    <definedName name="OTHERBUD">#REF!</definedName>
    <definedName name="othNYbud">#REF!</definedName>
    <definedName name="othPYACT">#REF!</definedName>
    <definedName name="OTHSTART">#REF!</definedName>
    <definedName name="print_end">#REF!</definedName>
    <definedName name="Rate_Class">#REF!</definedName>
    <definedName name="RATE_CLASSES">#REF!</definedName>
    <definedName name="ratedescription">#REF!</definedName>
    <definedName name="RebaseYear">#REF!</definedName>
    <definedName name="RebaseYear_1">#REF!</definedName>
    <definedName name="RenameBridge">#REF!</definedName>
    <definedName name="RenameRebase">#REF!</definedName>
    <definedName name="RenameTest">#REF!</definedName>
    <definedName name="RMpilsVer">#REF!</definedName>
    <definedName name="RMversion">#REF!</definedName>
    <definedName name="SALBENF">#REF!</definedName>
    <definedName name="salreg">#REF!</definedName>
    <definedName name="SALREGF">#REF!</definedName>
    <definedName name="TableName">"Dummy"</definedName>
    <definedName name="TEMPA">#REF!</definedName>
    <definedName name="Test_Year">#REF!</definedName>
    <definedName name="TestYear">#REF!</definedName>
    <definedName name="TestYr">#REF!</definedName>
    <definedName name="total_dept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RANBUD">#REF!</definedName>
    <definedName name="TRANEND">#REF!</definedName>
    <definedName name="transportation_costs">#REF!</definedName>
    <definedName name="TRANSTART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Units">#REF!</definedName>
    <definedName name="Units1">#REF!</definedName>
    <definedName name="Units2">#REF!</definedName>
    <definedName name="Utility">#REF!</definedName>
    <definedName name="utitliy1">#REF!</definedName>
    <definedName name="valuevx">42.314159</definedName>
    <definedName name="WAGBENF">#REF!</definedName>
    <definedName name="wagdob">#REF!</definedName>
    <definedName name="wagdobf">#REF!</definedName>
    <definedName name="wagreg">#REF!</definedName>
    <definedName name="wagregf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42" i="1" l="1"/>
  <c r="M42" i="1" s="1"/>
  <c r="G42" i="1"/>
  <c r="F41" i="1"/>
  <c r="F43" i="1" s="1"/>
  <c r="E41" i="1"/>
  <c r="E43" i="1" s="1"/>
  <c r="L40" i="1"/>
  <c r="G40" i="1"/>
  <c r="M40" i="1" s="1"/>
  <c r="L39" i="1"/>
  <c r="G39" i="1"/>
  <c r="M39" i="1" s="1"/>
  <c r="K38" i="1"/>
  <c r="K41" i="1" s="1"/>
  <c r="K43" i="1" s="1"/>
  <c r="J38" i="1"/>
  <c r="J41" i="1" s="1"/>
  <c r="J43" i="1" s="1"/>
  <c r="J45" i="1" s="1"/>
  <c r="I38" i="1"/>
  <c r="I41" i="1" s="1"/>
  <c r="F38" i="1"/>
  <c r="E38" i="1"/>
  <c r="D38" i="1"/>
  <c r="D41" i="1" s="1"/>
  <c r="L37" i="1"/>
  <c r="G37" i="1"/>
  <c r="M37" i="1" s="1"/>
  <c r="L36" i="1"/>
  <c r="G36" i="1"/>
  <c r="M36" i="1" s="1"/>
  <c r="L35" i="1"/>
  <c r="M35" i="1" s="1"/>
  <c r="G35" i="1"/>
  <c r="L34" i="1"/>
  <c r="M34" i="1" s="1"/>
  <c r="G34" i="1"/>
  <c r="L33" i="1"/>
  <c r="G33" i="1"/>
  <c r="M33" i="1" s="1"/>
  <c r="L32" i="1"/>
  <c r="G32" i="1"/>
  <c r="M32" i="1" s="1"/>
  <c r="L31" i="1"/>
  <c r="M31" i="1" s="1"/>
  <c r="G31" i="1"/>
  <c r="L30" i="1"/>
  <c r="M30" i="1" s="1"/>
  <c r="G30" i="1"/>
  <c r="L29" i="1"/>
  <c r="G29" i="1"/>
  <c r="M29" i="1" s="1"/>
  <c r="L28" i="1"/>
  <c r="G28" i="1"/>
  <c r="M28" i="1" s="1"/>
  <c r="L27" i="1"/>
  <c r="M27" i="1" s="1"/>
  <c r="G27" i="1"/>
  <c r="L26" i="1"/>
  <c r="M26" i="1" s="1"/>
  <c r="G26" i="1"/>
  <c r="L25" i="1"/>
  <c r="G25" i="1"/>
  <c r="M25" i="1" s="1"/>
  <c r="L24" i="1"/>
  <c r="G24" i="1"/>
  <c r="M24" i="1" s="1"/>
  <c r="L23" i="1"/>
  <c r="M23" i="1" s="1"/>
  <c r="G23" i="1"/>
  <c r="L22" i="1"/>
  <c r="M22" i="1" s="1"/>
  <c r="G22" i="1"/>
  <c r="L21" i="1"/>
  <c r="G21" i="1"/>
  <c r="M21" i="1" s="1"/>
  <c r="L20" i="1"/>
  <c r="G20" i="1"/>
  <c r="M20" i="1" s="1"/>
  <c r="L19" i="1"/>
  <c r="M19" i="1" s="1"/>
  <c r="G19" i="1"/>
  <c r="L18" i="1"/>
  <c r="M18" i="1" s="1"/>
  <c r="G18" i="1"/>
  <c r="L17" i="1"/>
  <c r="G17" i="1"/>
  <c r="M17" i="1" s="1"/>
  <c r="L16" i="1"/>
  <c r="G16" i="1"/>
  <c r="M16" i="1" s="1"/>
  <c r="L15" i="1"/>
  <c r="M15" i="1" s="1"/>
  <c r="G15" i="1"/>
  <c r="L14" i="1"/>
  <c r="M14" i="1" s="1"/>
  <c r="G14" i="1"/>
  <c r="L13" i="1"/>
  <c r="G13" i="1"/>
  <c r="M13" i="1" s="1"/>
  <c r="L12" i="1"/>
  <c r="G12" i="1"/>
  <c r="M12" i="1" s="1"/>
  <c r="L11" i="1"/>
  <c r="M11" i="1" s="1"/>
  <c r="G11" i="1"/>
  <c r="L10" i="1"/>
  <c r="M10" i="1" s="1"/>
  <c r="G10" i="1"/>
  <c r="L9" i="1"/>
  <c r="G9" i="1"/>
  <c r="M9" i="1" s="1"/>
  <c r="L8" i="1"/>
  <c r="G8" i="1"/>
  <c r="M8" i="1" s="1"/>
  <c r="L7" i="1"/>
  <c r="L38" i="1" s="1"/>
  <c r="L41" i="1" s="1"/>
  <c r="L43" i="1" s="1"/>
  <c r="G7" i="1"/>
  <c r="L6" i="1"/>
  <c r="M6" i="1" s="1"/>
  <c r="G6" i="1"/>
  <c r="G38" i="1" s="1"/>
  <c r="G41" i="1" s="1"/>
  <c r="G43" i="1" s="1"/>
  <c r="M46" i="1" l="1"/>
  <c r="I43" i="1"/>
  <c r="D43" i="1"/>
  <c r="G46" i="1"/>
  <c r="M47" i="1" s="1"/>
  <c r="M7" i="1"/>
  <c r="M38" i="1" s="1"/>
  <c r="M41" i="1" s="1"/>
  <c r="M43" i="1" s="1"/>
</calcChain>
</file>

<file path=xl/sharedStrings.xml><?xml version="1.0" encoding="utf-8"?>
<sst xmlns="http://schemas.openxmlformats.org/spreadsheetml/2006/main" count="67" uniqueCount="61">
  <si>
    <t>MIFRS</t>
  </si>
  <si>
    <t>Accounting Standard</t>
  </si>
  <si>
    <t>Full Year  (Jan-Dec)</t>
  </si>
  <si>
    <t>ACTUAL</t>
  </si>
  <si>
    <t>Cost</t>
  </si>
  <si>
    <t>Accumulated Depreciation</t>
  </si>
  <si>
    <t>Closing Balance</t>
  </si>
  <si>
    <t>Additions</t>
  </si>
  <si>
    <t>Net Book Value</t>
  </si>
  <si>
    <t>Capital Contributions Paid</t>
  </si>
  <si>
    <t>N/A</t>
  </si>
  <si>
    <t>1610 Miscellaneous Intangible Plant</t>
  </si>
  <si>
    <t>Computer Software (Formally known as Account 1925)</t>
  </si>
  <si>
    <t>Land Rights (Formally known as Account 1906)</t>
  </si>
  <si>
    <t>Land</t>
  </si>
  <si>
    <t>Buildings</t>
  </si>
  <si>
    <t>Transformer Station Equipment &gt;50 kV</t>
  </si>
  <si>
    <t>Distribution Station Equipment &lt;50 kV</t>
  </si>
  <si>
    <t>Poles, Towers &amp; Fixtures</t>
  </si>
  <si>
    <t>Overhead Conductors &amp; Devices</t>
  </si>
  <si>
    <t>Underground Conduit</t>
  </si>
  <si>
    <t>Underground Conductors &amp; Devices</t>
  </si>
  <si>
    <t>Line Transformers</t>
  </si>
  <si>
    <t>Services (Overhead &amp; Underground)</t>
  </si>
  <si>
    <t>Meters</t>
  </si>
  <si>
    <t>Meters (Smart Meters)</t>
  </si>
  <si>
    <t>Other Installations on Customers Premises</t>
  </si>
  <si>
    <t>Buildings &amp; Fixtures</t>
  </si>
  <si>
    <t>Office Furniture &amp; Equipment (10 years)</t>
  </si>
  <si>
    <t>Computer Equipment - Hardware</t>
  </si>
  <si>
    <t>Transportation Equipment</t>
  </si>
  <si>
    <t>Stores Equipment</t>
  </si>
  <si>
    <t>Tools, Shop &amp; Garage Equipment</t>
  </si>
  <si>
    <t>Measurement &amp; Testing Equipment</t>
  </si>
  <si>
    <t>Communications Equipment</t>
  </si>
  <si>
    <t xml:space="preserve">Miscellaneous Equipment </t>
  </si>
  <si>
    <t>System Supervisor Equipment</t>
  </si>
  <si>
    <t>CRM software</t>
  </si>
  <si>
    <t>Renewables (31)</t>
  </si>
  <si>
    <r>
      <t>Deferred Revenue</t>
    </r>
    <r>
      <rPr>
        <vertAlign val="superscript"/>
        <sz val="10"/>
        <rFont val="Arial"/>
        <family val="2"/>
      </rPr>
      <t>5</t>
    </r>
  </si>
  <si>
    <r>
      <t>Property Under Finance Lease</t>
    </r>
    <r>
      <rPr>
        <vertAlign val="superscript"/>
        <sz val="10"/>
        <rFont val="Arial"/>
        <family val="2"/>
      </rPr>
      <t>7</t>
    </r>
  </si>
  <si>
    <t>Sub-Total</t>
  </si>
  <si>
    <r>
      <t xml:space="preserve">Less Socialized Renewable Energy Generation Investments </t>
    </r>
    <r>
      <rPr>
        <b/>
        <sz val="9"/>
        <rFont val="Arial"/>
        <family val="2"/>
      </rPr>
      <t>(input as negative)</t>
    </r>
  </si>
  <si>
    <r>
      <t xml:space="preserve">Less Other Non Rate-Regulated Utility Assets </t>
    </r>
    <r>
      <rPr>
        <b/>
        <i/>
        <sz val="9"/>
        <rFont val="Arial"/>
        <family val="2"/>
      </rPr>
      <t>(input as negative)</t>
    </r>
  </si>
  <si>
    <t>Total PP&amp;E for Rate Base Purposes</t>
  </si>
  <si>
    <t>Construction Work In Progress</t>
  </si>
  <si>
    <t>Total PP&amp;E</t>
  </si>
  <si>
    <t>Total</t>
  </si>
  <si>
    <t>Gross Fixed Assets (average) for Rate Base</t>
  </si>
  <si>
    <t>Accumulated Depreciation (average)</t>
  </si>
  <si>
    <t>Net Fixed Assets (average)</t>
  </si>
  <si>
    <t>Opening Balance</t>
  </si>
  <si>
    <t xml:space="preserve">Additions </t>
  </si>
  <si>
    <t xml:space="preserve">Disposals </t>
  </si>
  <si>
    <t xml:space="preserve">Opening Balance </t>
  </si>
  <si>
    <t>Depreciation Expense adj. from gain or loss on the retirement of assets (pool of like assets), if applicable</t>
  </si>
  <si>
    <t xml:space="preserve">Description </t>
  </si>
  <si>
    <t xml:space="preserve">OEB Account </t>
  </si>
  <si>
    <t xml:space="preserve">CCA Class </t>
  </si>
  <si>
    <t>Elexicon</t>
  </si>
  <si>
    <t>9 months Elexicon + 3 months of Veridian and Whitby Merged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</si>
</sst>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_-;\-&quot;$&quot;* #,##0_-;_-&quot;$&quot;* &quot;-&quot;??_-;_-@_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vertAlign val="superscript"/>
      <sz val="10"/>
      <name val="Arial"/>
      <family val="2"/>
    </font>
    <font>
      <b/>
      <sz val="9"/>
      <name val="Arial"/>
      <family val="2"/>
    </font>
    <font>
      <b/>
      <i/>
      <sz val="10"/>
      <name val="Arial"/>
      <family val="2"/>
    </font>
    <font>
      <b/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</cellStyleXfs>
  <cellXfs count="40">
    <xf numFmtId="0" fontId="0" fillId="0" borderId="0" xfId="0"/>
    <xf numFmtId="0" fontId="2" fillId="0" borderId="0" xfId="3" applyProtection="1"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3" fillId="0" borderId="0" xfId="3" applyFont="1" applyAlignment="1" applyProtection="1">
      <alignment horizontal="left"/>
      <protection locked="0"/>
    </xf>
    <xf numFmtId="0" fontId="4" fillId="0" borderId="1" xfId="3" applyFont="1" applyBorder="1" applyAlignment="1">
      <alignment horizontal="center"/>
    </xf>
    <xf numFmtId="0" fontId="2" fillId="0" borderId="0" xfId="3" applyAlignment="1" applyProtection="1">
      <alignment horizontal="center"/>
      <protection locked="0"/>
    </xf>
    <xf numFmtId="0" fontId="5" fillId="0" borderId="0" xfId="3" applyFont="1" applyAlignment="1" applyProtection="1">
      <alignment horizontal="center"/>
      <protection locked="0"/>
    </xf>
    <xf numFmtId="43" fontId="0" fillId="0" borderId="0" xfId="1" applyFont="1" applyAlignment="1" applyProtection="1">
      <alignment horizontal="center"/>
      <protection locked="0"/>
    </xf>
    <xf numFmtId="0" fontId="3" fillId="3" borderId="5" xfId="3" applyFont="1" applyFill="1" applyBorder="1" applyAlignment="1" applyProtection="1">
      <alignment horizontal="center" wrapText="1"/>
      <protection locked="0"/>
    </xf>
    <xf numFmtId="0" fontId="3" fillId="3" borderId="5" xfId="3" applyFont="1" applyFill="1" applyBorder="1" applyProtection="1">
      <protection locked="0"/>
    </xf>
    <xf numFmtId="0" fontId="3" fillId="3" borderId="5" xfId="3" applyFont="1" applyFill="1" applyBorder="1" applyAlignment="1" applyProtection="1">
      <alignment horizontal="center"/>
      <protection locked="0"/>
    </xf>
    <xf numFmtId="0" fontId="2" fillId="3" borderId="6" xfId="3" applyFill="1" applyBorder="1" applyProtection="1">
      <protection locked="0"/>
    </xf>
    <xf numFmtId="0" fontId="3" fillId="3" borderId="7" xfId="3" applyFont="1" applyFill="1" applyBorder="1" applyAlignment="1" applyProtection="1">
      <alignment horizontal="center"/>
      <protection locked="0"/>
    </xf>
    <xf numFmtId="0" fontId="2" fillId="3" borderId="5" xfId="3" applyFill="1" applyBorder="1" applyAlignment="1" applyProtection="1">
      <alignment horizontal="center" wrapText="1"/>
      <protection locked="0"/>
    </xf>
    <xf numFmtId="0" fontId="2" fillId="0" borderId="5" xfId="3" applyBorder="1" applyAlignment="1" applyProtection="1">
      <alignment horizontal="center" vertical="center"/>
      <protection locked="0"/>
    </xf>
    <xf numFmtId="0" fontId="2" fillId="0" borderId="5" xfId="3" applyBorder="1" applyAlignment="1" applyProtection="1">
      <alignment vertical="center" wrapText="1"/>
      <protection locked="0"/>
    </xf>
    <xf numFmtId="164" fontId="0" fillId="0" borderId="5" xfId="2" applyNumberFormat="1" applyFont="1" applyFill="1" applyBorder="1" applyProtection="1"/>
    <xf numFmtId="164" fontId="0" fillId="4" borderId="5" xfId="2" applyNumberFormat="1" applyFont="1" applyFill="1" applyBorder="1" applyProtection="1">
      <protection locked="0"/>
    </xf>
    <xf numFmtId="164" fontId="0" fillId="0" borderId="5" xfId="2" applyNumberFormat="1" applyFont="1" applyBorder="1" applyProtection="1"/>
    <xf numFmtId="164" fontId="2" fillId="0" borderId="5" xfId="3" applyNumberFormat="1" applyBorder="1"/>
    <xf numFmtId="0" fontId="2" fillId="0" borderId="5" xfId="3" applyBorder="1" applyAlignment="1" applyProtection="1">
      <alignment vertical="center"/>
      <protection locked="0"/>
    </xf>
    <xf numFmtId="0" fontId="2" fillId="0" borderId="6" xfId="3" applyBorder="1" applyProtection="1">
      <protection locked="0"/>
    </xf>
    <xf numFmtId="0" fontId="2" fillId="0" borderId="5" xfId="3" applyBorder="1" applyAlignment="1" applyProtection="1">
      <alignment horizontal="center"/>
      <protection locked="0"/>
    </xf>
    <xf numFmtId="0" fontId="2" fillId="0" borderId="5" xfId="3" applyBorder="1" applyProtection="1">
      <protection locked="0"/>
    </xf>
    <xf numFmtId="0" fontId="3" fillId="0" borderId="5" xfId="3" applyFont="1" applyBorder="1" applyProtection="1">
      <protection locked="0"/>
    </xf>
    <xf numFmtId="164" fontId="3" fillId="0" borderId="5" xfId="3" applyNumberFormat="1" applyFont="1" applyBorder="1"/>
    <xf numFmtId="164" fontId="3" fillId="0" borderId="5" xfId="3" applyNumberFormat="1" applyFont="1" applyBorder="1" applyProtection="1">
      <protection locked="0"/>
    </xf>
    <xf numFmtId="0" fontId="3" fillId="0" borderId="5" xfId="3" applyFont="1" applyBorder="1" applyAlignment="1" applyProtection="1">
      <alignment vertical="center" wrapText="1"/>
      <protection locked="0"/>
    </xf>
    <xf numFmtId="0" fontId="8" fillId="0" borderId="5" xfId="3" applyFont="1" applyBorder="1" applyAlignment="1" applyProtection="1">
      <alignment vertical="top" wrapText="1"/>
      <protection locked="0"/>
    </xf>
    <xf numFmtId="0" fontId="3" fillId="0" borderId="4" xfId="3" applyFont="1" applyBorder="1" applyProtection="1">
      <protection locked="0"/>
    </xf>
    <xf numFmtId="0" fontId="3" fillId="0" borderId="2" xfId="3" applyFont="1" applyBorder="1" applyProtection="1">
      <protection locked="0"/>
    </xf>
    <xf numFmtId="0" fontId="3" fillId="0" borderId="3" xfId="3" applyFont="1" applyBorder="1" applyAlignment="1" applyProtection="1">
      <alignment horizontal="left"/>
      <protection locked="0"/>
    </xf>
    <xf numFmtId="0" fontId="2" fillId="4" borderId="5" xfId="3" applyFill="1" applyBorder="1" applyProtection="1">
      <protection locked="0"/>
    </xf>
    <xf numFmtId="164" fontId="0" fillId="0" borderId="0" xfId="2" applyNumberFormat="1" applyFont="1" applyFill="1" applyBorder="1" applyProtection="1">
      <protection locked="0"/>
    </xf>
    <xf numFmtId="164" fontId="2" fillId="0" borderId="0" xfId="3" applyNumberFormat="1" applyProtection="1">
      <protection locked="0"/>
    </xf>
    <xf numFmtId="0" fontId="3" fillId="0" borderId="0" xfId="3" applyFont="1" applyProtection="1">
      <protection locked="0"/>
    </xf>
    <xf numFmtId="0" fontId="3" fillId="3" borderId="2" xfId="3" applyFont="1" applyFill="1" applyBorder="1" applyAlignment="1" applyProtection="1">
      <alignment horizontal="center"/>
      <protection locked="0"/>
    </xf>
    <xf numFmtId="0" fontId="3" fillId="3" borderId="3" xfId="3" applyFont="1" applyFill="1" applyBorder="1" applyAlignment="1" applyProtection="1">
      <alignment horizontal="center"/>
      <protection locked="0"/>
    </xf>
    <xf numFmtId="0" fontId="3" fillId="3" borderId="4" xfId="3" applyFont="1" applyFill="1" applyBorder="1" applyAlignment="1" applyProtection="1">
      <alignment horizontal="center"/>
      <protection locked="0"/>
    </xf>
    <xf numFmtId="0" fontId="3" fillId="0" borderId="8" xfId="3" applyFont="1" applyBorder="1" applyAlignment="1" applyProtection="1">
      <alignment wrapText="1"/>
      <protection locked="0"/>
    </xf>
  </cellXfs>
  <cellStyles count="4">
    <cellStyle name="Comma" xfId="1" builtinId="3"/>
    <cellStyle name="Currency" xfId="2" builtinId="4"/>
    <cellStyle name="Normal" xfId="0" builtinId="0"/>
    <cellStyle name="Normal 2" xfId="3" xr:uid="{38CFC395-C586-439E-8473-48D49B5E41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0D883-B1BB-401B-AB72-C899DCC15015}">
  <sheetPr>
    <tabColor rgb="FF0000FF"/>
  </sheetPr>
  <dimension ref="A1:O47"/>
  <sheetViews>
    <sheetView tabSelected="1" zoomScale="85" zoomScaleNormal="85" workbookViewId="0">
      <pane xSplit="3" ySplit="5" topLeftCell="D6" activePane="bottomRight" state="frozen"/>
      <selection pane="topRight"/>
      <selection pane="bottomLeft"/>
      <selection pane="bottomRight" activeCell="C3" sqref="C3"/>
    </sheetView>
  </sheetViews>
  <sheetFormatPr defaultRowHeight="14.5" x14ac:dyDescent="0.35"/>
  <cols>
    <col min="1" max="1" width="7" bestFit="1" customWidth="1"/>
    <col min="2" max="2" width="9" customWidth="1"/>
    <col min="3" max="3" width="47.26953125" customWidth="1"/>
    <col min="4" max="4" width="14.453125" customWidth="1"/>
    <col min="5" max="5" width="13.26953125" customWidth="1"/>
    <col min="6" max="6" width="13.453125" customWidth="1"/>
    <col min="7" max="7" width="14.7265625" customWidth="1"/>
    <col min="8" max="8" width="1.81640625" customWidth="1"/>
    <col min="9" max="9" width="13" customWidth="1"/>
    <col min="10" max="10" width="14.7265625" customWidth="1"/>
    <col min="11" max="11" width="12.81640625" customWidth="1"/>
    <col min="12" max="13" width="13.453125" bestFit="1" customWidth="1"/>
  </cols>
  <sheetData>
    <row r="1" spans="1:13" ht="15" thickBot="1" x14ac:dyDescent="0.4">
      <c r="D1" s="1"/>
      <c r="G1" s="2" t="s">
        <v>0</v>
      </c>
      <c r="I1" s="3" t="s">
        <v>1</v>
      </c>
      <c r="J1" s="1"/>
      <c r="K1" s="1"/>
      <c r="L1" s="1"/>
      <c r="M1" s="1"/>
    </row>
    <row r="2" spans="1:13" ht="15" thickBot="1" x14ac:dyDescent="0.4">
      <c r="C2" s="1" t="s">
        <v>60</v>
      </c>
      <c r="F2" t="s">
        <v>59</v>
      </c>
      <c r="G2" s="4">
        <v>2019</v>
      </c>
      <c r="I2" s="3" t="s">
        <v>2</v>
      </c>
      <c r="J2" s="1"/>
      <c r="K2" s="1"/>
      <c r="L2" s="1"/>
      <c r="M2" s="1"/>
    </row>
    <row r="3" spans="1:13" x14ac:dyDescent="0.35">
      <c r="A3" s="1"/>
      <c r="D3" s="5"/>
      <c r="E3" s="5"/>
      <c r="G3" s="6" t="s">
        <v>3</v>
      </c>
      <c r="H3" s="1"/>
      <c r="I3" s="7"/>
      <c r="J3" s="5"/>
      <c r="K3" s="5"/>
      <c r="L3" s="5"/>
      <c r="M3" s="5"/>
    </row>
    <row r="4" spans="1:13" x14ac:dyDescent="0.35">
      <c r="A4" s="5"/>
      <c r="C4" s="1"/>
      <c r="D4" s="36" t="s">
        <v>4</v>
      </c>
      <c r="E4" s="36"/>
      <c r="F4" s="36"/>
      <c r="G4" s="37"/>
      <c r="H4" s="1"/>
      <c r="I4" s="38" t="s">
        <v>5</v>
      </c>
      <c r="J4" s="36"/>
      <c r="K4" s="36"/>
      <c r="L4" s="37"/>
      <c r="M4" s="1"/>
    </row>
    <row r="5" spans="1:13" ht="26.5" x14ac:dyDescent="0.35">
      <c r="A5" s="8" t="s">
        <v>58</v>
      </c>
      <c r="B5" s="8" t="s">
        <v>57</v>
      </c>
      <c r="C5" s="9" t="s">
        <v>56</v>
      </c>
      <c r="D5" s="8" t="s">
        <v>51</v>
      </c>
      <c r="E5" s="10" t="s">
        <v>52</v>
      </c>
      <c r="F5" s="10" t="s">
        <v>53</v>
      </c>
      <c r="G5" s="8" t="s">
        <v>6</v>
      </c>
      <c r="H5" s="11"/>
      <c r="I5" s="8" t="s">
        <v>54</v>
      </c>
      <c r="J5" s="12" t="s">
        <v>7</v>
      </c>
      <c r="K5" s="12" t="s">
        <v>53</v>
      </c>
      <c r="L5" s="8" t="s">
        <v>6</v>
      </c>
      <c r="M5" s="8" t="s">
        <v>8</v>
      </c>
    </row>
    <row r="6" spans="1:13" x14ac:dyDescent="0.35">
      <c r="A6" s="13">
        <v>14.1</v>
      </c>
      <c r="B6" s="14">
        <v>1609</v>
      </c>
      <c r="C6" s="15" t="s">
        <v>9</v>
      </c>
      <c r="D6" s="16">
        <v>1483700</v>
      </c>
      <c r="E6" s="17">
        <v>48600</v>
      </c>
      <c r="F6" s="17">
        <v>0</v>
      </c>
      <c r="G6" s="18">
        <f t="shared" ref="G6:G37" si="0">D6+E6+F6</f>
        <v>1532300</v>
      </c>
      <c r="H6" s="11"/>
      <c r="I6" s="16">
        <v>0</v>
      </c>
      <c r="J6" s="17">
        <v>0</v>
      </c>
      <c r="K6" s="17">
        <v>0</v>
      </c>
      <c r="L6" s="18">
        <f t="shared" ref="L6:L37" si="1">I6+J6+K6</f>
        <v>0</v>
      </c>
      <c r="M6" s="19">
        <f t="shared" ref="M6:M37" si="2">G6+L6</f>
        <v>1532300</v>
      </c>
    </row>
    <row r="7" spans="1:13" x14ac:dyDescent="0.35">
      <c r="A7" s="13" t="s">
        <v>10</v>
      </c>
      <c r="B7" s="14">
        <v>1610</v>
      </c>
      <c r="C7" s="15" t="s">
        <v>11</v>
      </c>
      <c r="D7" s="16">
        <v>2216677.4404000002</v>
      </c>
      <c r="E7" s="17">
        <v>1001200.6099999994</v>
      </c>
      <c r="F7" s="17">
        <v>0</v>
      </c>
      <c r="G7" s="18">
        <f t="shared" si="0"/>
        <v>3217878.0503999996</v>
      </c>
      <c r="H7" s="11"/>
      <c r="I7" s="16">
        <v>-1734002.4</v>
      </c>
      <c r="J7" s="17">
        <v>-375955.01000000024</v>
      </c>
      <c r="K7" s="17">
        <v>0</v>
      </c>
      <c r="L7" s="18">
        <f t="shared" si="1"/>
        <v>-2109957.41</v>
      </c>
      <c r="M7" s="19">
        <f t="shared" si="2"/>
        <v>1107920.6403999995</v>
      </c>
    </row>
    <row r="8" spans="1:13" x14ac:dyDescent="0.35">
      <c r="A8" s="14">
        <v>12</v>
      </c>
      <c r="B8" s="14">
        <v>1611</v>
      </c>
      <c r="C8" s="20" t="s">
        <v>12</v>
      </c>
      <c r="D8" s="16">
        <v>10707912.384</v>
      </c>
      <c r="E8" s="17">
        <v>1198493.7300000004</v>
      </c>
      <c r="F8" s="17">
        <v>0</v>
      </c>
      <c r="G8" s="18">
        <f t="shared" si="0"/>
        <v>11906406.114</v>
      </c>
      <c r="H8" s="21"/>
      <c r="I8" s="16">
        <v>-8542654.3450000025</v>
      </c>
      <c r="J8" s="17">
        <v>-1231279.9350000003</v>
      </c>
      <c r="K8" s="17">
        <v>0</v>
      </c>
      <c r="L8" s="18">
        <f t="shared" si="1"/>
        <v>-9773934.2800000031</v>
      </c>
      <c r="M8" s="19">
        <f t="shared" si="2"/>
        <v>2132471.833999997</v>
      </c>
    </row>
    <row r="9" spans="1:13" x14ac:dyDescent="0.35">
      <c r="A9" s="14">
        <v>14.1</v>
      </c>
      <c r="B9" s="14">
        <v>1612</v>
      </c>
      <c r="C9" s="15" t="s">
        <v>13</v>
      </c>
      <c r="D9" s="16">
        <v>446684.85999999993</v>
      </c>
      <c r="E9" s="17">
        <v>5245.3500000000931</v>
      </c>
      <c r="F9" s="17">
        <v>0</v>
      </c>
      <c r="G9" s="18">
        <f t="shared" si="0"/>
        <v>451930.21</v>
      </c>
      <c r="H9" s="21"/>
      <c r="I9" s="16">
        <v>-55106.66</v>
      </c>
      <c r="J9" s="17">
        <v>-12064.519999999988</v>
      </c>
      <c r="K9" s="17">
        <v>0</v>
      </c>
      <c r="L9" s="18">
        <f t="shared" si="1"/>
        <v>-67171.179999999993</v>
      </c>
      <c r="M9" s="19">
        <f t="shared" si="2"/>
        <v>384759.03</v>
      </c>
    </row>
    <row r="10" spans="1:13" x14ac:dyDescent="0.35">
      <c r="A10" s="14" t="s">
        <v>10</v>
      </c>
      <c r="B10" s="14">
        <v>1805</v>
      </c>
      <c r="C10" s="15" t="s">
        <v>14</v>
      </c>
      <c r="D10" s="16">
        <v>981172.99</v>
      </c>
      <c r="E10" s="17">
        <v>0</v>
      </c>
      <c r="F10" s="17">
        <v>0</v>
      </c>
      <c r="G10" s="18">
        <f t="shared" si="0"/>
        <v>981172.99</v>
      </c>
      <c r="H10" s="21"/>
      <c r="I10" s="16">
        <v>0</v>
      </c>
      <c r="J10" s="17">
        <v>0</v>
      </c>
      <c r="K10" s="17">
        <v>0</v>
      </c>
      <c r="L10" s="18">
        <f t="shared" si="1"/>
        <v>0</v>
      </c>
      <c r="M10" s="19">
        <f t="shared" si="2"/>
        <v>981172.99</v>
      </c>
    </row>
    <row r="11" spans="1:13" x14ac:dyDescent="0.35">
      <c r="A11" s="14">
        <v>47</v>
      </c>
      <c r="B11" s="14">
        <v>1808</v>
      </c>
      <c r="C11" s="15" t="s">
        <v>15</v>
      </c>
      <c r="D11" s="16">
        <v>1398183.11</v>
      </c>
      <c r="E11" s="17">
        <v>0</v>
      </c>
      <c r="F11" s="17">
        <v>0</v>
      </c>
      <c r="G11" s="18">
        <f t="shared" si="0"/>
        <v>1398183.11</v>
      </c>
      <c r="H11" s="21"/>
      <c r="I11" s="16">
        <v>-1162626.9000000001</v>
      </c>
      <c r="J11" s="17">
        <v>-10840.740000000049</v>
      </c>
      <c r="K11" s="17">
        <v>0</v>
      </c>
      <c r="L11" s="18">
        <f t="shared" si="1"/>
        <v>-1173467.6400000001</v>
      </c>
      <c r="M11" s="19">
        <f t="shared" si="2"/>
        <v>224715.46999999997</v>
      </c>
    </row>
    <row r="12" spans="1:13" x14ac:dyDescent="0.35">
      <c r="A12" s="14">
        <v>47</v>
      </c>
      <c r="B12" s="14">
        <v>1815</v>
      </c>
      <c r="C12" s="15" t="s">
        <v>16</v>
      </c>
      <c r="D12" s="16">
        <v>225104.49999999997</v>
      </c>
      <c r="E12" s="17">
        <v>0</v>
      </c>
      <c r="F12" s="17">
        <v>0</v>
      </c>
      <c r="G12" s="18">
        <f t="shared" si="0"/>
        <v>225104.49999999997</v>
      </c>
      <c r="H12" s="21"/>
      <c r="I12" s="16">
        <v>-28838.47</v>
      </c>
      <c r="J12" s="17">
        <v>-6607.5299999999988</v>
      </c>
      <c r="K12" s="17">
        <v>0</v>
      </c>
      <c r="L12" s="18">
        <f t="shared" si="1"/>
        <v>-35446</v>
      </c>
      <c r="M12" s="19">
        <f t="shared" si="2"/>
        <v>189658.49999999997</v>
      </c>
    </row>
    <row r="13" spans="1:13" x14ac:dyDescent="0.35">
      <c r="A13" s="14">
        <v>47</v>
      </c>
      <c r="B13" s="14">
        <v>1820</v>
      </c>
      <c r="C13" s="15" t="s">
        <v>17</v>
      </c>
      <c r="D13" s="16">
        <v>47042896.450777613</v>
      </c>
      <c r="E13" s="17">
        <v>11251886.199999997</v>
      </c>
      <c r="F13" s="17">
        <v>-856754.44000000006</v>
      </c>
      <c r="G13" s="18">
        <f t="shared" si="0"/>
        <v>57438028.210777611</v>
      </c>
      <c r="H13" s="21"/>
      <c r="I13" s="16">
        <v>-6318007.1349999998</v>
      </c>
      <c r="J13" s="17">
        <v>-1721046.8499999999</v>
      </c>
      <c r="K13" s="17">
        <v>179029.94</v>
      </c>
      <c r="L13" s="18">
        <f t="shared" si="1"/>
        <v>-7860024.044999999</v>
      </c>
      <c r="M13" s="19">
        <f t="shared" si="2"/>
        <v>49578004.165777609</v>
      </c>
    </row>
    <row r="14" spans="1:13" x14ac:dyDescent="0.35">
      <c r="A14" s="14">
        <v>47</v>
      </c>
      <c r="B14" s="14">
        <v>1830</v>
      </c>
      <c r="C14" s="15" t="s">
        <v>18</v>
      </c>
      <c r="D14" s="16">
        <v>75779687.896899447</v>
      </c>
      <c r="E14" s="17">
        <v>6787100.1600000029</v>
      </c>
      <c r="F14" s="17">
        <v>-146547.44999999998</v>
      </c>
      <c r="G14" s="18">
        <f t="shared" si="0"/>
        <v>82420240.60689944</v>
      </c>
      <c r="H14" s="21"/>
      <c r="I14" s="16">
        <v>-7523086.3768899338</v>
      </c>
      <c r="J14" s="17">
        <v>-2151792.6999999997</v>
      </c>
      <c r="K14" s="17">
        <v>24964.28</v>
      </c>
      <c r="L14" s="18">
        <f t="shared" si="1"/>
        <v>-9649914.7968899347</v>
      </c>
      <c r="M14" s="19">
        <f t="shared" si="2"/>
        <v>72770325.810009509</v>
      </c>
    </row>
    <row r="15" spans="1:13" x14ac:dyDescent="0.35">
      <c r="A15" s="14">
        <v>47</v>
      </c>
      <c r="B15" s="14">
        <v>1835</v>
      </c>
      <c r="C15" s="15" t="s">
        <v>19</v>
      </c>
      <c r="D15" s="16">
        <v>57044014.903728545</v>
      </c>
      <c r="E15" s="17">
        <v>5233024.6200000038</v>
      </c>
      <c r="F15" s="17">
        <v>-309764.12</v>
      </c>
      <c r="G15" s="18">
        <f t="shared" si="0"/>
        <v>61967275.403728552</v>
      </c>
      <c r="H15" s="21"/>
      <c r="I15" s="16">
        <v>-6570254.8962047463</v>
      </c>
      <c r="J15" s="17">
        <v>-2055002.6099999999</v>
      </c>
      <c r="K15" s="17">
        <v>244381.13</v>
      </c>
      <c r="L15" s="18">
        <f t="shared" si="1"/>
        <v>-8380876.3762047468</v>
      </c>
      <c r="M15" s="19">
        <f t="shared" si="2"/>
        <v>53586399.027523808</v>
      </c>
    </row>
    <row r="16" spans="1:13" x14ac:dyDescent="0.35">
      <c r="A16" s="14">
        <v>47</v>
      </c>
      <c r="B16" s="14">
        <v>1840</v>
      </c>
      <c r="C16" s="15" t="s">
        <v>20</v>
      </c>
      <c r="D16" s="16">
        <v>38934759.638037875</v>
      </c>
      <c r="E16" s="17">
        <v>4339699.0700000124</v>
      </c>
      <c r="F16" s="17">
        <v>0</v>
      </c>
      <c r="G16" s="18">
        <f t="shared" si="0"/>
        <v>43274458.70803789</v>
      </c>
      <c r="H16" s="21"/>
      <c r="I16" s="16">
        <v>-3398498.8047188227</v>
      </c>
      <c r="J16" s="17">
        <v>-766552.63000000012</v>
      </c>
      <c r="K16" s="17">
        <v>0</v>
      </c>
      <c r="L16" s="18">
        <f t="shared" si="1"/>
        <v>-4165051.4347188231</v>
      </c>
      <c r="M16" s="19">
        <f t="shared" si="2"/>
        <v>39109407.273319066</v>
      </c>
    </row>
    <row r="17" spans="1:13" x14ac:dyDescent="0.35">
      <c r="A17" s="14">
        <v>47</v>
      </c>
      <c r="B17" s="14">
        <v>1845</v>
      </c>
      <c r="C17" s="15" t="s">
        <v>21</v>
      </c>
      <c r="D17" s="16">
        <v>53485994.874345943</v>
      </c>
      <c r="E17" s="17">
        <v>13023736.459999999</v>
      </c>
      <c r="F17" s="17">
        <v>-28719.690000000002</v>
      </c>
      <c r="G17" s="18">
        <f t="shared" si="0"/>
        <v>66481011.644345947</v>
      </c>
      <c r="H17" s="21"/>
      <c r="I17" s="16">
        <v>-5961624.6723983278</v>
      </c>
      <c r="J17" s="17">
        <v>-1784955.81</v>
      </c>
      <c r="K17" s="17">
        <v>5222.010000000002</v>
      </c>
      <c r="L17" s="18">
        <f t="shared" si="1"/>
        <v>-7741358.4723983277</v>
      </c>
      <c r="M17" s="19">
        <f t="shared" si="2"/>
        <v>58739653.171947621</v>
      </c>
    </row>
    <row r="18" spans="1:13" x14ac:dyDescent="0.35">
      <c r="A18" s="14">
        <v>47</v>
      </c>
      <c r="B18" s="14">
        <v>1850</v>
      </c>
      <c r="C18" s="15" t="s">
        <v>22</v>
      </c>
      <c r="D18" s="16">
        <v>46431613.172088176</v>
      </c>
      <c r="E18" s="17">
        <v>5622141.8100000061</v>
      </c>
      <c r="F18" s="17">
        <v>-384163.19</v>
      </c>
      <c r="G18" s="18">
        <f t="shared" si="0"/>
        <v>51669591.792088181</v>
      </c>
      <c r="H18" s="21"/>
      <c r="I18" s="16">
        <v>-7571002.0646786448</v>
      </c>
      <c r="J18" s="17">
        <v>-2001145.9800000004</v>
      </c>
      <c r="K18" s="17">
        <v>132201.38</v>
      </c>
      <c r="L18" s="18">
        <f t="shared" si="1"/>
        <v>-9439946.6646786444</v>
      </c>
      <c r="M18" s="19">
        <f t="shared" si="2"/>
        <v>42229645.127409533</v>
      </c>
    </row>
    <row r="19" spans="1:13" x14ac:dyDescent="0.35">
      <c r="A19" s="14">
        <v>47</v>
      </c>
      <c r="B19" s="14">
        <v>1855</v>
      </c>
      <c r="C19" s="15" t="s">
        <v>23</v>
      </c>
      <c r="D19" s="16">
        <v>36671834.1994</v>
      </c>
      <c r="E19" s="17">
        <v>4158160.1900000027</v>
      </c>
      <c r="F19" s="17">
        <v>0</v>
      </c>
      <c r="G19" s="18">
        <f t="shared" si="0"/>
        <v>40829994.389400005</v>
      </c>
      <c r="H19" s="21"/>
      <c r="I19" s="16">
        <v>-4329396.509961904</v>
      </c>
      <c r="J19" s="17">
        <v>-1021488.7300000001</v>
      </c>
      <c r="K19" s="17">
        <v>0</v>
      </c>
      <c r="L19" s="18">
        <f t="shared" si="1"/>
        <v>-5350885.2399619045</v>
      </c>
      <c r="M19" s="19">
        <f t="shared" si="2"/>
        <v>35479109.149438098</v>
      </c>
    </row>
    <row r="20" spans="1:13" x14ac:dyDescent="0.35">
      <c r="A20" s="14">
        <v>47</v>
      </c>
      <c r="B20" s="14">
        <v>1860</v>
      </c>
      <c r="C20" s="15" t="s">
        <v>24</v>
      </c>
      <c r="D20" s="16">
        <v>2315013.2399999998</v>
      </c>
      <c r="E20" s="17">
        <v>307331.27000000031</v>
      </c>
      <c r="F20" s="17">
        <v>0</v>
      </c>
      <c r="G20" s="18">
        <f t="shared" si="0"/>
        <v>2622344.5100000002</v>
      </c>
      <c r="H20" s="21"/>
      <c r="I20" s="16">
        <v>-301353.92000000004</v>
      </c>
      <c r="J20" s="17">
        <v>-106969.23999999998</v>
      </c>
      <c r="K20" s="17">
        <v>0</v>
      </c>
      <c r="L20" s="18">
        <f t="shared" si="1"/>
        <v>-408323.16000000003</v>
      </c>
      <c r="M20" s="19">
        <f t="shared" si="2"/>
        <v>2214021.35</v>
      </c>
    </row>
    <row r="21" spans="1:13" x14ac:dyDescent="0.35">
      <c r="A21" s="14">
        <v>47</v>
      </c>
      <c r="B21" s="14">
        <v>1860</v>
      </c>
      <c r="C21" s="15" t="s">
        <v>25</v>
      </c>
      <c r="D21" s="16">
        <v>20414948.234999999</v>
      </c>
      <c r="E21" s="17">
        <v>781706.73999999883</v>
      </c>
      <c r="F21" s="17">
        <v>-16433.440000000017</v>
      </c>
      <c r="G21" s="18">
        <f t="shared" si="0"/>
        <v>21180221.534999996</v>
      </c>
      <c r="H21" s="21"/>
      <c r="I21" s="16">
        <v>-8801706.1300428584</v>
      </c>
      <c r="J21" s="17">
        <v>-1703467.3000000012</v>
      </c>
      <c r="K21" s="17">
        <v>9153.480000000005</v>
      </c>
      <c r="L21" s="18">
        <f t="shared" si="1"/>
        <v>-10496019.950042859</v>
      </c>
      <c r="M21" s="19">
        <f t="shared" si="2"/>
        <v>10684201.584957138</v>
      </c>
    </row>
    <row r="22" spans="1:13" x14ac:dyDescent="0.35">
      <c r="A22" s="14">
        <v>47</v>
      </c>
      <c r="B22" s="14">
        <v>1865</v>
      </c>
      <c r="C22" s="15" t="s">
        <v>26</v>
      </c>
      <c r="D22" s="16">
        <v>81548.159999999989</v>
      </c>
      <c r="E22" s="17">
        <v>0</v>
      </c>
      <c r="F22" s="17">
        <v>0</v>
      </c>
      <c r="G22" s="18">
        <f t="shared" si="0"/>
        <v>81548.159999999989</v>
      </c>
      <c r="H22" s="21"/>
      <c r="I22" s="16">
        <v>-81548.160000000003</v>
      </c>
      <c r="J22" s="17">
        <v>0</v>
      </c>
      <c r="K22" s="17">
        <v>0</v>
      </c>
      <c r="L22" s="18">
        <f t="shared" si="1"/>
        <v>-81548.160000000003</v>
      </c>
      <c r="M22" s="19">
        <f t="shared" si="2"/>
        <v>0</v>
      </c>
    </row>
    <row r="23" spans="1:13" x14ac:dyDescent="0.35">
      <c r="A23" s="14" t="s">
        <v>10</v>
      </c>
      <c r="B23" s="14">
        <v>1905</v>
      </c>
      <c r="C23" s="15" t="s">
        <v>14</v>
      </c>
      <c r="D23" s="16">
        <v>1195031.32</v>
      </c>
      <c r="E23" s="17">
        <v>0</v>
      </c>
      <c r="F23" s="17">
        <v>0</v>
      </c>
      <c r="G23" s="18">
        <f t="shared" si="0"/>
        <v>1195031.32</v>
      </c>
      <c r="H23" s="21"/>
      <c r="I23" s="16">
        <v>0</v>
      </c>
      <c r="J23" s="17">
        <v>0</v>
      </c>
      <c r="K23" s="17">
        <v>0</v>
      </c>
      <c r="L23" s="18">
        <f t="shared" si="1"/>
        <v>0</v>
      </c>
      <c r="M23" s="19">
        <f t="shared" si="2"/>
        <v>1195031.32</v>
      </c>
    </row>
    <row r="24" spans="1:13" x14ac:dyDescent="0.35">
      <c r="A24" s="14">
        <v>1</v>
      </c>
      <c r="B24" s="14">
        <v>1908</v>
      </c>
      <c r="C24" s="15" t="s">
        <v>27</v>
      </c>
      <c r="D24" s="16">
        <v>22713127.850000001</v>
      </c>
      <c r="E24" s="17">
        <v>735353.20000000007</v>
      </c>
      <c r="F24" s="17">
        <v>0</v>
      </c>
      <c r="G24" s="18">
        <f t="shared" si="0"/>
        <v>23448481.050000001</v>
      </c>
      <c r="H24" s="21"/>
      <c r="I24" s="16">
        <v>-6624615.3000000007</v>
      </c>
      <c r="J24" s="17">
        <v>-1343425.5899999996</v>
      </c>
      <c r="K24" s="17">
        <v>0</v>
      </c>
      <c r="L24" s="18">
        <f t="shared" si="1"/>
        <v>-7968040.8900000006</v>
      </c>
      <c r="M24" s="19">
        <f t="shared" si="2"/>
        <v>15480440.16</v>
      </c>
    </row>
    <row r="25" spans="1:13" x14ac:dyDescent="0.35">
      <c r="A25" s="14">
        <v>8</v>
      </c>
      <c r="B25" s="14">
        <v>1915</v>
      </c>
      <c r="C25" s="15" t="s">
        <v>28</v>
      </c>
      <c r="D25" s="16">
        <v>1952555.2529999998</v>
      </c>
      <c r="E25" s="17">
        <v>179471.27000000014</v>
      </c>
      <c r="F25" s="17">
        <v>0</v>
      </c>
      <c r="G25" s="18">
        <f t="shared" si="0"/>
        <v>2132026.523</v>
      </c>
      <c r="H25" s="21"/>
      <c r="I25" s="16">
        <v>-1214499.27</v>
      </c>
      <c r="J25" s="17">
        <v>-276619.01999999984</v>
      </c>
      <c r="K25" s="17">
        <v>0</v>
      </c>
      <c r="L25" s="18">
        <f t="shared" si="1"/>
        <v>-1491118.2899999998</v>
      </c>
      <c r="M25" s="19">
        <f t="shared" si="2"/>
        <v>640908.23300000024</v>
      </c>
    </row>
    <row r="26" spans="1:13" x14ac:dyDescent="0.35">
      <c r="A26" s="14">
        <v>50</v>
      </c>
      <c r="B26" s="14">
        <v>1920</v>
      </c>
      <c r="C26" s="15" t="s">
        <v>29</v>
      </c>
      <c r="D26" s="16">
        <v>3984309.0559999999</v>
      </c>
      <c r="E26" s="17">
        <v>586033.68999999994</v>
      </c>
      <c r="F26" s="17">
        <v>-18658</v>
      </c>
      <c r="G26" s="18">
        <f t="shared" si="0"/>
        <v>4551684.7459999993</v>
      </c>
      <c r="H26" s="21"/>
      <c r="I26" s="16">
        <v>-2634838.8050000002</v>
      </c>
      <c r="J26" s="17">
        <v>-571408.32000000007</v>
      </c>
      <c r="K26" s="17">
        <v>18658</v>
      </c>
      <c r="L26" s="18">
        <f t="shared" si="1"/>
        <v>-3187589.125</v>
      </c>
      <c r="M26" s="19">
        <f t="shared" si="2"/>
        <v>1364095.6209999993</v>
      </c>
    </row>
    <row r="27" spans="1:13" x14ac:dyDescent="0.35">
      <c r="A27" s="14">
        <v>10</v>
      </c>
      <c r="B27" s="14">
        <v>1930</v>
      </c>
      <c r="C27" s="15" t="s">
        <v>30</v>
      </c>
      <c r="D27" s="16">
        <v>8332594.2899999991</v>
      </c>
      <c r="E27" s="17">
        <v>1658740.8900000006</v>
      </c>
      <c r="F27" s="17">
        <v>-700871.06</v>
      </c>
      <c r="G27" s="18">
        <f t="shared" si="0"/>
        <v>9290464.1199999992</v>
      </c>
      <c r="H27" s="21"/>
      <c r="I27" s="16">
        <v>-3445210.4000000004</v>
      </c>
      <c r="J27" s="17">
        <v>-848594.19000000006</v>
      </c>
      <c r="K27" s="17">
        <v>497893.42</v>
      </c>
      <c r="L27" s="18">
        <f t="shared" si="1"/>
        <v>-3795911.1700000009</v>
      </c>
      <c r="M27" s="19">
        <f t="shared" si="2"/>
        <v>5494552.9499999983</v>
      </c>
    </row>
    <row r="28" spans="1:13" x14ac:dyDescent="0.35">
      <c r="A28" s="14">
        <v>8</v>
      </c>
      <c r="B28" s="14">
        <v>1935</v>
      </c>
      <c r="C28" s="15" t="s">
        <v>31</v>
      </c>
      <c r="D28" s="16">
        <v>108757.92</v>
      </c>
      <c r="E28" s="17">
        <v>0</v>
      </c>
      <c r="F28" s="17">
        <v>0</v>
      </c>
      <c r="G28" s="18">
        <f t="shared" si="0"/>
        <v>108757.92</v>
      </c>
      <c r="H28" s="21"/>
      <c r="I28" s="16">
        <v>-24215.96</v>
      </c>
      <c r="J28" s="17">
        <v>-10658.75</v>
      </c>
      <c r="K28" s="17">
        <v>0</v>
      </c>
      <c r="L28" s="18">
        <f t="shared" si="1"/>
        <v>-34874.71</v>
      </c>
      <c r="M28" s="19">
        <f t="shared" si="2"/>
        <v>73883.209999999992</v>
      </c>
    </row>
    <row r="29" spans="1:13" x14ac:dyDescent="0.35">
      <c r="A29" s="14">
        <v>8</v>
      </c>
      <c r="B29" s="14">
        <v>1940</v>
      </c>
      <c r="C29" s="15" t="s">
        <v>32</v>
      </c>
      <c r="D29" s="16">
        <v>2090333.0300000003</v>
      </c>
      <c r="E29" s="17">
        <v>369238.21000000008</v>
      </c>
      <c r="F29" s="17">
        <v>0</v>
      </c>
      <c r="G29" s="18">
        <f t="shared" si="0"/>
        <v>2459571.2400000002</v>
      </c>
      <c r="H29" s="21"/>
      <c r="I29" s="16">
        <v>-932554.75</v>
      </c>
      <c r="J29" s="17">
        <v>-174521.13000000009</v>
      </c>
      <c r="K29" s="17">
        <v>0</v>
      </c>
      <c r="L29" s="18">
        <f t="shared" si="1"/>
        <v>-1107075.8800000001</v>
      </c>
      <c r="M29" s="19">
        <f t="shared" si="2"/>
        <v>1352495.36</v>
      </c>
    </row>
    <row r="30" spans="1:13" x14ac:dyDescent="0.35">
      <c r="A30" s="14">
        <v>8</v>
      </c>
      <c r="B30" s="14">
        <v>1945</v>
      </c>
      <c r="C30" s="15" t="s">
        <v>33</v>
      </c>
      <c r="D30" s="16">
        <v>163262.62000000002</v>
      </c>
      <c r="E30" s="17">
        <v>-2.5465851649641991E-11</v>
      </c>
      <c r="F30" s="17">
        <v>0</v>
      </c>
      <c r="G30" s="18">
        <f t="shared" si="0"/>
        <v>163262.62</v>
      </c>
      <c r="H30" s="21"/>
      <c r="I30" s="16">
        <v>-85247.599999999991</v>
      </c>
      <c r="J30" s="17">
        <v>-17895.21000000001</v>
      </c>
      <c r="K30" s="17">
        <v>0</v>
      </c>
      <c r="L30" s="18">
        <f t="shared" si="1"/>
        <v>-103142.81</v>
      </c>
      <c r="M30" s="19">
        <f t="shared" si="2"/>
        <v>60119.81</v>
      </c>
    </row>
    <row r="31" spans="1:13" x14ac:dyDescent="0.35">
      <c r="A31" s="14">
        <v>8</v>
      </c>
      <c r="B31" s="14">
        <v>1955</v>
      </c>
      <c r="C31" s="15" t="s">
        <v>34</v>
      </c>
      <c r="D31" s="16">
        <v>1843773.058</v>
      </c>
      <c r="E31" s="17">
        <v>-3.4924596548080444E-10</v>
      </c>
      <c r="F31" s="17">
        <v>0</v>
      </c>
      <c r="G31" s="18">
        <f t="shared" si="0"/>
        <v>1843773.0579999997</v>
      </c>
      <c r="H31" s="21"/>
      <c r="I31" s="16">
        <v>-756213.01009999996</v>
      </c>
      <c r="J31" s="17">
        <v>-184559.91000000003</v>
      </c>
      <c r="K31" s="17">
        <v>0</v>
      </c>
      <c r="L31" s="18">
        <f t="shared" si="1"/>
        <v>-940772.92009999999</v>
      </c>
      <c r="M31" s="19">
        <f t="shared" si="2"/>
        <v>903000.13789999974</v>
      </c>
    </row>
    <row r="32" spans="1:13" x14ac:dyDescent="0.35">
      <c r="A32" s="14">
        <v>8</v>
      </c>
      <c r="B32" s="14">
        <v>1960</v>
      </c>
      <c r="C32" s="15" t="s">
        <v>35</v>
      </c>
      <c r="D32" s="16">
        <v>302420.86999999994</v>
      </c>
      <c r="E32" s="17">
        <v>97866.04</v>
      </c>
      <c r="F32" s="17">
        <v>0</v>
      </c>
      <c r="G32" s="18">
        <f t="shared" si="0"/>
        <v>400286.90999999992</v>
      </c>
      <c r="H32" s="21"/>
      <c r="I32" s="16">
        <v>-131985.97999999998</v>
      </c>
      <c r="J32" s="17">
        <v>-30897.789999999994</v>
      </c>
      <c r="K32" s="17">
        <v>0</v>
      </c>
      <c r="L32" s="18">
        <f t="shared" si="1"/>
        <v>-162883.76999999996</v>
      </c>
      <c r="M32" s="19">
        <f t="shared" si="2"/>
        <v>237403.13999999996</v>
      </c>
    </row>
    <row r="33" spans="1:15" x14ac:dyDescent="0.35">
      <c r="A33" s="14">
        <v>8</v>
      </c>
      <c r="B33" s="14">
        <v>1980</v>
      </c>
      <c r="C33" s="15" t="s">
        <v>36</v>
      </c>
      <c r="D33" s="16">
        <v>6807458.0299999993</v>
      </c>
      <c r="E33" s="17">
        <v>587699.77999999898</v>
      </c>
      <c r="F33" s="17">
        <v>0</v>
      </c>
      <c r="G33" s="18">
        <f t="shared" si="0"/>
        <v>7395157.8099999987</v>
      </c>
      <c r="H33" s="21"/>
      <c r="I33" s="16">
        <v>-2504614.59</v>
      </c>
      <c r="J33" s="17">
        <v>-588786.5</v>
      </c>
      <c r="K33" s="17">
        <v>0</v>
      </c>
      <c r="L33" s="18">
        <f t="shared" si="1"/>
        <v>-3093401.09</v>
      </c>
      <c r="M33" s="19">
        <f t="shared" si="2"/>
        <v>4301756.7199999988</v>
      </c>
    </row>
    <row r="34" spans="1:15" x14ac:dyDescent="0.35">
      <c r="A34" s="14">
        <v>12</v>
      </c>
      <c r="B34" s="14">
        <v>2075</v>
      </c>
      <c r="C34" s="15" t="s">
        <v>37</v>
      </c>
      <c r="D34" s="16">
        <v>0</v>
      </c>
      <c r="E34" s="17">
        <v>0</v>
      </c>
      <c r="F34" s="17">
        <v>0</v>
      </c>
      <c r="G34" s="18">
        <f t="shared" si="0"/>
        <v>0</v>
      </c>
      <c r="H34" s="21"/>
      <c r="I34" s="16">
        <v>0</v>
      </c>
      <c r="J34" s="17">
        <v>0</v>
      </c>
      <c r="K34" s="17">
        <v>0</v>
      </c>
      <c r="L34" s="18">
        <f t="shared" si="1"/>
        <v>0</v>
      </c>
      <c r="M34" s="19">
        <f t="shared" si="2"/>
        <v>0</v>
      </c>
    </row>
    <row r="35" spans="1:15" x14ac:dyDescent="0.35">
      <c r="A35" s="14">
        <v>43.2</v>
      </c>
      <c r="B35" s="14">
        <v>2075</v>
      </c>
      <c r="C35" s="15" t="s">
        <v>38</v>
      </c>
      <c r="D35" s="16">
        <v>1144598.3400000001</v>
      </c>
      <c r="E35" s="17">
        <v>0</v>
      </c>
      <c r="F35" s="17">
        <v>0</v>
      </c>
      <c r="G35" s="18">
        <f t="shared" si="0"/>
        <v>1144598.3400000001</v>
      </c>
      <c r="H35" s="21"/>
      <c r="I35" s="16">
        <v>-243406.54000000004</v>
      </c>
      <c r="J35" s="17">
        <v>-52518.66</v>
      </c>
      <c r="K35" s="17">
        <v>0</v>
      </c>
      <c r="L35" s="18">
        <f t="shared" si="1"/>
        <v>-295925.20000000007</v>
      </c>
      <c r="M35" s="19">
        <f t="shared" si="2"/>
        <v>848673.14</v>
      </c>
    </row>
    <row r="36" spans="1:15" x14ac:dyDescent="0.35">
      <c r="A36" s="14">
        <v>47</v>
      </c>
      <c r="B36" s="14">
        <v>2440</v>
      </c>
      <c r="C36" s="15" t="s">
        <v>39</v>
      </c>
      <c r="D36" s="16">
        <v>-46707665.660000004</v>
      </c>
      <c r="E36" s="17">
        <v>-17017524.999999989</v>
      </c>
      <c r="F36" s="17">
        <v>0</v>
      </c>
      <c r="G36" s="18">
        <f t="shared" si="0"/>
        <v>-63725190.659999996</v>
      </c>
      <c r="H36" s="1"/>
      <c r="I36" s="16">
        <v>2664667.9899952384</v>
      </c>
      <c r="J36" s="17">
        <v>1487049.8200000003</v>
      </c>
      <c r="K36" s="17">
        <v>0</v>
      </c>
      <c r="L36" s="18">
        <f t="shared" si="1"/>
        <v>4151717.8099952387</v>
      </c>
      <c r="M36" s="19">
        <f t="shared" si="2"/>
        <v>-59573472.850004755</v>
      </c>
    </row>
    <row r="37" spans="1:15" ht="15.5" x14ac:dyDescent="0.35">
      <c r="A37" s="22" t="s">
        <v>10</v>
      </c>
      <c r="B37" s="22">
        <v>2005</v>
      </c>
      <c r="C37" s="23" t="s">
        <v>40</v>
      </c>
      <c r="D37" s="16">
        <v>248997.82</v>
      </c>
      <c r="E37" s="17">
        <v>1743450.85</v>
      </c>
      <c r="F37" s="17">
        <v>0</v>
      </c>
      <c r="G37" s="18">
        <f t="shared" si="0"/>
        <v>1992448.6700000002</v>
      </c>
      <c r="H37" s="1"/>
      <c r="I37" s="16">
        <v>-48584.94</v>
      </c>
      <c r="J37" s="17">
        <v>-371326.31999999995</v>
      </c>
      <c r="K37" s="17">
        <v>0</v>
      </c>
      <c r="L37" s="18">
        <f t="shared" si="1"/>
        <v>-419911.25999999995</v>
      </c>
      <c r="M37" s="19">
        <f t="shared" si="2"/>
        <v>1572537.4100000001</v>
      </c>
    </row>
    <row r="38" spans="1:15" x14ac:dyDescent="0.35">
      <c r="A38" s="22"/>
      <c r="B38" s="22"/>
      <c r="C38" s="24" t="s">
        <v>41</v>
      </c>
      <c r="D38" s="25">
        <f t="shared" ref="D38:G38" si="3">SUM(D6:D37)</f>
        <v>399841299.85167772</v>
      </c>
      <c r="E38" s="25">
        <f t="shared" si="3"/>
        <v>42698655.140000053</v>
      </c>
      <c r="F38" s="25">
        <f t="shared" si="3"/>
        <v>-2461911.3899999997</v>
      </c>
      <c r="G38" s="25">
        <f t="shared" si="3"/>
        <v>440078043.60167772</v>
      </c>
      <c r="H38" s="26"/>
      <c r="I38" s="25">
        <f t="shared" ref="I38:M38" si="4">SUM(I6:I37)</f>
        <v>-78361026.600000024</v>
      </c>
      <c r="J38" s="25">
        <f t="shared" si="4"/>
        <v>-17933331.155000001</v>
      </c>
      <c r="K38" s="25">
        <f t="shared" si="4"/>
        <v>1111503.6399999999</v>
      </c>
      <c r="L38" s="25">
        <f t="shared" si="4"/>
        <v>-95182854.11500001</v>
      </c>
      <c r="M38" s="25">
        <f t="shared" si="4"/>
        <v>344895189.48667753</v>
      </c>
    </row>
    <row r="39" spans="1:15" ht="26" x14ac:dyDescent="0.35">
      <c r="A39" s="22"/>
      <c r="B39" s="22"/>
      <c r="C39" s="27" t="s">
        <v>42</v>
      </c>
      <c r="D39" s="16">
        <v>-675735.92449999996</v>
      </c>
      <c r="E39" s="17">
        <v>0</v>
      </c>
      <c r="F39" s="17">
        <v>0</v>
      </c>
      <c r="G39" s="18">
        <f>D39+E39+F39</f>
        <v>-675735.92449999996</v>
      </c>
      <c r="H39" s="1"/>
      <c r="I39" s="16">
        <v>103879.58809999999</v>
      </c>
      <c r="J39" s="17">
        <v>35753.253299999997</v>
      </c>
      <c r="K39" s="17">
        <v>0</v>
      </c>
      <c r="L39" s="18">
        <f>I39+J39+K39</f>
        <v>139632.84139999998</v>
      </c>
      <c r="M39" s="19">
        <f>G39+L39</f>
        <v>-536103.08309999993</v>
      </c>
    </row>
    <row r="40" spans="1:15" ht="24.5" x14ac:dyDescent="0.35">
      <c r="A40" s="22"/>
      <c r="B40" s="22"/>
      <c r="C40" s="28" t="s">
        <v>43</v>
      </c>
      <c r="D40" s="16">
        <v>-1144598.3400000001</v>
      </c>
      <c r="E40" s="17">
        <v>0</v>
      </c>
      <c r="F40" s="17">
        <v>0</v>
      </c>
      <c r="G40" s="18">
        <f>D40+E40+F40</f>
        <v>-1144598.3400000001</v>
      </c>
      <c r="H40" s="1"/>
      <c r="I40" s="16">
        <v>243406.54000000004</v>
      </c>
      <c r="J40" s="17">
        <v>52518.66</v>
      </c>
      <c r="K40" s="17">
        <v>0</v>
      </c>
      <c r="L40" s="18">
        <f>I40+J40+K40</f>
        <v>295925.20000000007</v>
      </c>
      <c r="M40" s="19">
        <f>G40+L40</f>
        <v>-848673.14</v>
      </c>
    </row>
    <row r="41" spans="1:15" x14ac:dyDescent="0.35">
      <c r="A41" s="22"/>
      <c r="B41" s="22"/>
      <c r="C41" s="24" t="s">
        <v>44</v>
      </c>
      <c r="D41" s="25">
        <f t="shared" ref="D41:G41" si="5">SUM(D38:D40)</f>
        <v>398020965.58717775</v>
      </c>
      <c r="E41" s="25">
        <f t="shared" si="5"/>
        <v>42698655.140000053</v>
      </c>
      <c r="F41" s="25">
        <f t="shared" si="5"/>
        <v>-2461911.3899999997</v>
      </c>
      <c r="G41" s="25">
        <f t="shared" si="5"/>
        <v>438257709.33717775</v>
      </c>
      <c r="H41" s="26"/>
      <c r="I41" s="25">
        <f t="shared" ref="I41:M41" si="6">SUM(I38:I40)</f>
        <v>-78013740.471900016</v>
      </c>
      <c r="J41" s="25">
        <f t="shared" si="6"/>
        <v>-17845059.241700001</v>
      </c>
      <c r="K41" s="25">
        <f t="shared" si="6"/>
        <v>1111503.6399999999</v>
      </c>
      <c r="L41" s="25">
        <f t="shared" si="6"/>
        <v>-94747296.073600009</v>
      </c>
      <c r="M41" s="25">
        <f t="shared" si="6"/>
        <v>343510413.26357752</v>
      </c>
    </row>
    <row r="42" spans="1:15" x14ac:dyDescent="0.35">
      <c r="A42" s="22"/>
      <c r="B42" s="22"/>
      <c r="C42" s="29" t="s">
        <v>45</v>
      </c>
      <c r="D42" s="17">
        <v>19601816.576607496</v>
      </c>
      <c r="E42" s="17">
        <v>7321939.5199999679</v>
      </c>
      <c r="F42" s="17">
        <v>0</v>
      </c>
      <c r="G42" s="18">
        <f>D42+E42+F42</f>
        <v>26923756.096607462</v>
      </c>
      <c r="H42" s="21"/>
      <c r="I42" s="1"/>
      <c r="J42" s="1"/>
      <c r="K42" s="1"/>
      <c r="L42" s="18">
        <f>I42+J42+K42</f>
        <v>0</v>
      </c>
      <c r="M42" s="19">
        <f>G42+L42</f>
        <v>26923756.096607462</v>
      </c>
    </row>
    <row r="43" spans="1:15" x14ac:dyDescent="0.35">
      <c r="A43" s="22"/>
      <c r="B43" s="22"/>
      <c r="C43" s="29" t="s">
        <v>46</v>
      </c>
      <c r="D43" s="25">
        <f>SUM(D41:D42)</f>
        <v>417622782.16378522</v>
      </c>
      <c r="E43" s="25">
        <f t="shared" ref="E43:M43" si="7">SUM(E41:E42)</f>
        <v>50020594.660000019</v>
      </c>
      <c r="F43" s="25">
        <f t="shared" si="7"/>
        <v>-2461911.3899999997</v>
      </c>
      <c r="G43" s="25">
        <f t="shared" si="7"/>
        <v>465181465.4337852</v>
      </c>
      <c r="H43" s="25"/>
      <c r="I43" s="25">
        <f t="shared" si="7"/>
        <v>-78013740.471900016</v>
      </c>
      <c r="J43" s="25">
        <f t="shared" si="7"/>
        <v>-17845059.241700001</v>
      </c>
      <c r="K43" s="25">
        <f t="shared" si="7"/>
        <v>1111503.6399999999</v>
      </c>
      <c r="L43" s="25">
        <f t="shared" si="7"/>
        <v>-94747296.073600009</v>
      </c>
      <c r="M43" s="25">
        <f t="shared" si="7"/>
        <v>370434169.36018497</v>
      </c>
    </row>
    <row r="44" spans="1:15" x14ac:dyDescent="0.35">
      <c r="A44" s="22"/>
      <c r="B44" s="22"/>
      <c r="C44" s="29" t="s">
        <v>55</v>
      </c>
      <c r="D44" s="30"/>
      <c r="E44" s="30"/>
      <c r="F44" s="30"/>
      <c r="G44" s="30"/>
      <c r="H44" s="30"/>
      <c r="I44" s="31"/>
      <c r="J44" s="32"/>
      <c r="K44" s="1"/>
      <c r="L44" s="33"/>
      <c r="M44" s="34"/>
    </row>
    <row r="45" spans="1:15" x14ac:dyDescent="0.35">
      <c r="A45" s="22"/>
      <c r="B45" s="22"/>
      <c r="C45" s="29" t="s">
        <v>47</v>
      </c>
      <c r="D45" s="30"/>
      <c r="E45" s="30"/>
      <c r="F45" s="30"/>
      <c r="G45" s="30"/>
      <c r="H45" s="30"/>
      <c r="I45" s="31"/>
      <c r="J45" s="25">
        <f>J43+J44</f>
        <v>-17845059.241700001</v>
      </c>
      <c r="K45" s="1"/>
      <c r="L45" s="33"/>
      <c r="M45" s="34"/>
    </row>
    <row r="46" spans="1:15" x14ac:dyDescent="0.35">
      <c r="D46" s="39" t="s">
        <v>48</v>
      </c>
      <c r="E46" s="39"/>
      <c r="F46" s="39"/>
      <c r="G46" s="34">
        <f>AVERAGE(D41,G41)</f>
        <v>418139337.46217775</v>
      </c>
      <c r="I46" s="35" t="s">
        <v>49</v>
      </c>
      <c r="J46" s="35"/>
      <c r="K46" s="1"/>
      <c r="L46" s="1"/>
      <c r="M46" s="34">
        <f>AVERAGE(I41,L41)</f>
        <v>-86380518.27275002</v>
      </c>
      <c r="O46" s="1"/>
    </row>
    <row r="47" spans="1:15" x14ac:dyDescent="0.35">
      <c r="D47" s="1"/>
      <c r="E47" s="1"/>
      <c r="G47" s="1"/>
      <c r="H47" s="34"/>
      <c r="I47" s="35" t="s">
        <v>50</v>
      </c>
      <c r="J47" s="35"/>
      <c r="K47" s="1"/>
      <c r="L47" s="1"/>
      <c r="M47" s="34">
        <f>G46+M46</f>
        <v>331758819.18942773</v>
      </c>
      <c r="O47" s="1"/>
    </row>
  </sheetData>
  <mergeCells count="3">
    <mergeCell ref="D4:G4"/>
    <mergeCell ref="I4:L4"/>
    <mergeCell ref="D46:F46"/>
  </mergeCells>
  <dataValidations count="1">
    <dataValidation type="list" allowBlank="1" showErrorMessage="1" error="Use the following date format when inserting a date:_x000a__x000a_Eg:  &quot;January 1, 2013&quot;" prompt="Use the following format eg: January 1, 2013" sqref="G1" xr:uid="{E8F3EDA6-6254-4A4D-A665-E05395868084}">
      <formula1>"CGAAP, MIFRS,USGAAP, ASPE"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4C414690B2EE4483D84E8EAC934D52" ma:contentTypeVersion="44" ma:contentTypeDescription="Create a new document." ma:contentTypeScope="" ma:versionID="4e2001a3437d22f71d5e8ae3947df900">
  <xsd:schema xmlns:xsd="http://www.w3.org/2001/XMLSchema" xmlns:xs="http://www.w3.org/2001/XMLSchema" xmlns:p="http://schemas.microsoft.com/office/2006/metadata/properties" xmlns:ns2="89ffb768-0cf9-4c68-b1c9-1b93436307db" targetNamespace="http://schemas.microsoft.com/office/2006/metadata/properties" ma:root="true" ma:fieldsID="f7ba27ecc2206a9de63ebb5019cf97bb" ns2:_="">
    <xsd:import namespace="89ffb768-0cf9-4c68-b1c9-1b93436307db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Issue_x002f_Theme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BBA_Comments" minOccurs="0"/>
                <xsd:element ref="ns2:IRR" minOccurs="0"/>
                <xsd:element ref="ns2:ABlairStatu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ffb768-0cf9-4c68-b1c9-1b93436307db" elementFormDefault="qualified">
    <xsd:import namespace="http://schemas.microsoft.com/office/2006/documentManagement/types"/>
    <xsd:import namespace="http://schemas.microsoft.com/office/infopath/2007/PartnerControls"/>
    <xsd:element name="IRR_x0020_Label" ma:index="8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9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10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11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12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13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14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Zoë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15" nillable="true" ma:displayName="Anchor Undertaking" ma:default="0" ma:description="Identifies Undertakings that address key topics and are cited in other Undertaking responses" ma:format="Dropdown" ma:internalName="AnchorIRR">
      <xsd:simpleType>
        <xsd:restriction base="dms:Boolean"/>
      </xsd:simpleType>
    </xsd:element>
    <xsd:element name="CrossReference" ma:index="16" nillable="true" ma:displayName="Cross Reference" ma:description="Captures duplicative or related Undertaking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7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8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Issue_x002f_Theme" ma:index="19" nillable="true" ma:displayName="Issue/Theme" ma:description="Tag issue/theme to ensure alignment across multiple Undertaking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ME_x0028_s_x0029_" ma:index="20" nillable="true" ma:displayName="SME(s)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1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2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3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4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5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26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27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28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29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0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ZubairStatus" ma:index="31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2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3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4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35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36" nillable="true" ma:displayName="Attachment" ma:default="0" ma:format="Dropdown" ma:internalName="Attachment">
      <xsd:simpleType>
        <xsd:restriction base="dms:Boolean"/>
      </xsd:simpleType>
    </xsd:element>
    <xsd:element name="GlenWinn" ma:index="37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38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39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BBA_Comments" ma:index="40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1" nillable="true" ma:displayName="Item (not IRR)" ma:default="0" ma:format="Dropdown" ma:internalName="IRR">
      <xsd:simpleType>
        <xsd:restriction base="dms:Boolean"/>
      </xsd:simpleType>
    </xsd:element>
    <xsd:element name="ABlairStatus" ma:index="42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Witness Review Complete"/>
          <xsd:enumeration value="N/A"/>
        </xsd:restriction>
      </xsd:simpleType>
    </xsd:element>
    <xsd:element name="MediaServiceMetadata" ma:index="4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4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4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ME_x0028_s_x0029_ xmlns="89ffb768-0cf9-4c68-b1c9-1b93436307db">Bren, Darlene</SME_x0028_s_x0029_>
    <BBA_Comments xmlns="89ffb768-0cf9-4c68-b1c9-1b93436307db" xsi:nil="true"/>
    <TorysCounsel xmlns="89ffb768-0cf9-4c68-b1c9-1b93436307db">
      <Value>N/A</Value>
    </TorysCounsel>
    <StatusNotes xmlns="89ffb768-0cf9-4c68-b1c9-1b93436307db" xsi:nil="true"/>
    <Status xmlns="89ffb768-0cf9-4c68-b1c9-1b93436307db">Final - Ready for PDF</Status>
    <Ex_x002e_ xmlns="89ffb768-0cf9-4c68-b1c9-1b93436307db">Ex 1</Ex_x002e_>
    <Confidential xmlns="89ffb768-0cf9-4c68-b1c9-1b93436307db">N/A</Confidential>
    <LincolnStatus xmlns="89ffb768-0cf9-4c68-b1c9-1b93436307db">N/A</LincolnStatus>
    <CrossReference xmlns="89ffb768-0cf9-4c68-b1c9-1b93436307db" xsi:nil="true"/>
    <RegContact xmlns="89ffb768-0cf9-4c68-b1c9-1b93436307db">
      <Value>Carlisle</Value>
    </RegContact>
    <SamStatus xmlns="89ffb768-0cf9-4c68-b1c9-1b93436307db">N/A</SamStatus>
    <Attachment xmlns="89ffb768-0cf9-4c68-b1c9-1b93436307db">false</Attachment>
    <Witness_x0028_es_x0029_ xmlns="89ffb768-0cf9-4c68-b1c9-1b93436307db">
      <Value>Zubair</Value>
    </Witness_x0028_es_x0029_>
    <ZubairStatus xmlns="89ffb768-0cf9-4c68-b1c9-1b93436307db">Witness signed off</ZubairStatus>
    <S_x002e_SheehyStatus xmlns="89ffb768-0cf9-4c68-b1c9-1b93436307db">N/A</S_x002e_SheehyStatus>
    <KristonStatus xmlns="89ffb768-0cf9-4c68-b1c9-1b93436307db">N/A</KristonStatus>
    <BBA_DRP xmlns="89ffb768-0cf9-4c68-b1c9-1b93436307db">
      <UserInfo>
        <DisplayName/>
        <AccountId xsi:nil="true"/>
        <AccountType/>
      </UserInfo>
    </BBA_DRP>
    <Intervenor xmlns="89ffb768-0cf9-4c68-b1c9-1b93436307db">OEB Staff</Intervenor>
    <ExhibitRef xmlns="89ffb768-0cf9-4c68-b1c9-1b93436307db" xsi:nil="true"/>
    <MunishStatus xmlns="89ffb768-0cf9-4c68-b1c9-1b93436307db">N/A</MunishStatus>
    <GlenWinn xmlns="89ffb768-0cf9-4c68-b1c9-1b93436307db">
      <UserInfo>
        <DisplayName/>
        <AccountId xsi:nil="true"/>
        <AccountType/>
      </UserInfo>
    </GlenWinn>
    <Issue_x002f_Theme xmlns="89ffb768-0cf9-4c68-b1c9-1b93436307db" xsi:nil="true"/>
    <ErinIntervention xmlns="89ffb768-0cf9-4c68-b1c9-1b93436307db">false</ErinIntervention>
    <GeneralNotes xmlns="89ffb768-0cf9-4c68-b1c9-1b93436307db" xsi:nil="true"/>
    <S_x002e_VetsisStatus xmlns="89ffb768-0cf9-4c68-b1c9-1b93436307db">N/A</S_x002e_VetsisStatus>
    <Strategic_x003f_ xmlns="89ffb768-0cf9-4c68-b1c9-1b93436307db">false</Strategic_x003f_>
    <IRR xmlns="89ffb768-0cf9-4c68-b1c9-1b93436307db">false</IRR>
    <FinanceInputs_x002f_Validation xmlns="89ffb768-0cf9-4c68-b1c9-1b93436307db">N/A</FinanceInputs_x002f_Validation>
    <BradStatus xmlns="89ffb768-0cf9-4c68-b1c9-1b93436307db">N/A</BradStatus>
    <IRR_x0020_Label xmlns="89ffb768-0cf9-4c68-b1c9-1b93436307db" xsi:nil="true"/>
    <UsmanStatus xmlns="89ffb768-0cf9-4c68-b1c9-1b93436307db">N/A</UsmanStatus>
    <SaadStatus xmlns="89ffb768-0cf9-4c68-b1c9-1b93436307db">N/A</SaadStatus>
    <AnchorIRR xmlns="89ffb768-0cf9-4c68-b1c9-1b93436307db">false</AnchorIRR>
    <HasExcelAttachment xmlns="89ffb768-0cf9-4c68-b1c9-1b93436307db">false</HasExcelAttachment>
    <ABlairStatus xmlns="89ffb768-0cf9-4c68-b1c9-1b93436307db">N/A</ABlairStatus>
  </documentManagement>
</p:properties>
</file>

<file path=customXml/itemProps1.xml><?xml version="1.0" encoding="utf-8"?>
<ds:datastoreItem xmlns:ds="http://schemas.openxmlformats.org/officeDocument/2006/customXml" ds:itemID="{4E958847-77AB-4C7E-9D04-DDBF99D243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592E9B-0498-4C66-B725-E8F47971D0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ffb768-0cf9-4c68-b1c9-1b93436307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99D3AB-8C30-45AB-B2A8-EBFF2F6F23F1}">
  <ds:schemaRefs>
    <ds:schemaRef ds:uri="http://purl.org/dc/terms/"/>
    <ds:schemaRef ds:uri="http://purl.org/dc/elements/1.1/"/>
    <ds:schemaRef ds:uri="89ffb768-0cf9-4c68-b1c9-1b93436307db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 Consolidated FA Cont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 Bozzer</dc:creator>
  <cp:lastModifiedBy>Carlisle Hannelas</cp:lastModifiedBy>
  <dcterms:created xsi:type="dcterms:W3CDTF">2026-06-25T21:02:29Z</dcterms:created>
  <dcterms:modified xsi:type="dcterms:W3CDTF">2026-07-03T19:40:45Z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0x0101009E4C414690B2EE4483D84E8EAC934D52</vt:lpwstr>
  </property>
</Properties>
</file>