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-my.sharepoint.com/personal/muhammad_qureshi_hydroone_com/Documents/Desktop/ExpropriationCases/EB-2026-0155 - DKPL/IRRs/Megafiles/Live Excels/"/>
    </mc:Choice>
  </mc:AlternateContent>
  <xr:revisionPtr revIDLastSave="237" documentId="8_{6DF7EC4C-5965-4A9B-8950-30F12471242A}" xr6:coauthVersionLast="47" xr6:coauthVersionMax="47" xr10:uidLastSave="{049E8485-79D7-4425-9538-4DD65D2FB818}"/>
  <bookViews>
    <workbookView xWindow="28680" yWindow="-120" windowWidth="29040" windowHeight="15720" xr2:uid="{00000000-000D-0000-FFFF-FFFF00000000}"/>
  </bookViews>
  <sheets>
    <sheet name="Calculation-2026" sheetId="6" r:id="rId1"/>
    <sheet name="Calculation-2027" sheetId="7" r:id="rId2"/>
  </sheets>
  <definedNames>
    <definedName name="_xlnm.Print_Area" localSheetId="0">'Calculation-2026'!$A$1:$S$70</definedName>
    <definedName name="_xlnm.Print_Area" localSheetId="1">'Calculation-2027'!$A$1:$S$69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5" i="7" l="1"/>
  <c r="I65" i="7"/>
  <c r="C65" i="7"/>
  <c r="O43" i="7"/>
  <c r="O44" i="7" s="1"/>
  <c r="I43" i="7"/>
  <c r="I44" i="7" s="1"/>
  <c r="L44" i="7" s="1"/>
  <c r="C43" i="7"/>
  <c r="O29" i="7"/>
  <c r="I29" i="7"/>
  <c r="C29" i="7"/>
  <c r="O7" i="7"/>
  <c r="R7" i="7" s="1"/>
  <c r="I7" i="7"/>
  <c r="L7" i="7" s="1"/>
  <c r="C7" i="7"/>
  <c r="C8" i="7" s="1"/>
  <c r="C44" i="7" l="1"/>
  <c r="F43" i="7"/>
  <c r="F8" i="7"/>
  <c r="C9" i="7"/>
  <c r="R44" i="7"/>
  <c r="O45" i="7"/>
  <c r="F7" i="7"/>
  <c r="I45" i="7"/>
  <c r="R43" i="7"/>
  <c r="I8" i="7"/>
  <c r="O8" i="7"/>
  <c r="L43" i="7"/>
  <c r="C66" i="6"/>
  <c r="O66" i="6"/>
  <c r="C8" i="6"/>
  <c r="F8" i="6" s="1"/>
  <c r="F9" i="7" l="1"/>
  <c r="C10" i="7"/>
  <c r="R8" i="7"/>
  <c r="O9" i="7"/>
  <c r="I46" i="7"/>
  <c r="L45" i="7"/>
  <c r="O46" i="7"/>
  <c r="R45" i="7"/>
  <c r="C45" i="7"/>
  <c r="F44" i="7"/>
  <c r="I9" i="7"/>
  <c r="L8" i="7"/>
  <c r="C44" i="6"/>
  <c r="F44" i="6" s="1"/>
  <c r="O44" i="6"/>
  <c r="I44" i="6"/>
  <c r="L44" i="6" s="1"/>
  <c r="I66" i="6"/>
  <c r="I8" i="6"/>
  <c r="O8" i="6"/>
  <c r="C9" i="6"/>
  <c r="F9" i="6" s="1"/>
  <c r="C30" i="6"/>
  <c r="F45" i="7" l="1"/>
  <c r="C46" i="7"/>
  <c r="L46" i="7"/>
  <c r="I47" i="7"/>
  <c r="I10" i="7"/>
  <c r="L9" i="7"/>
  <c r="O47" i="7"/>
  <c r="R46" i="7"/>
  <c r="O10" i="7"/>
  <c r="R9" i="7"/>
  <c r="C11" i="7"/>
  <c r="F10" i="7"/>
  <c r="C45" i="6"/>
  <c r="F45" i="6" s="1"/>
  <c r="O9" i="6"/>
  <c r="R9" i="6" s="1"/>
  <c r="R8" i="6"/>
  <c r="I9" i="6"/>
  <c r="L8" i="6"/>
  <c r="O45" i="6"/>
  <c r="R45" i="6" s="1"/>
  <c r="R44" i="6"/>
  <c r="I45" i="6"/>
  <c r="L45" i="6" s="1"/>
  <c r="C10" i="6"/>
  <c r="F10" i="6" s="1"/>
  <c r="O30" i="6"/>
  <c r="I30" i="6"/>
  <c r="O10" i="6" l="1"/>
  <c r="R10" i="6" s="1"/>
  <c r="I11" i="7"/>
  <c r="L10" i="7"/>
  <c r="C12" i="7"/>
  <c r="F11" i="7"/>
  <c r="R10" i="7"/>
  <c r="O11" i="7"/>
  <c r="R47" i="7"/>
  <c r="O48" i="7"/>
  <c r="L47" i="7"/>
  <c r="I48" i="7"/>
  <c r="F46" i="7"/>
  <c r="C47" i="7"/>
  <c r="C46" i="6"/>
  <c r="F46" i="6" s="1"/>
  <c r="I10" i="6"/>
  <c r="L9" i="6"/>
  <c r="O46" i="6"/>
  <c r="R46" i="6" s="1"/>
  <c r="I46" i="6"/>
  <c r="L46" i="6" s="1"/>
  <c r="C11" i="6"/>
  <c r="F11" i="6" s="1"/>
  <c r="O11" i="6"/>
  <c r="R11" i="6" s="1"/>
  <c r="C47" i="6" l="1"/>
  <c r="F47" i="6" s="1"/>
  <c r="R11" i="7"/>
  <c r="O12" i="7"/>
  <c r="O49" i="7"/>
  <c r="R48" i="7"/>
  <c r="I49" i="7"/>
  <c r="L48" i="7"/>
  <c r="C13" i="7"/>
  <c r="F12" i="7"/>
  <c r="L11" i="7"/>
  <c r="I12" i="7"/>
  <c r="F47" i="7"/>
  <c r="C48" i="7"/>
  <c r="O47" i="6"/>
  <c r="R47" i="6" s="1"/>
  <c r="I11" i="6"/>
  <c r="L10" i="6"/>
  <c r="I47" i="6"/>
  <c r="L47" i="6" s="1"/>
  <c r="C48" i="6"/>
  <c r="F48" i="6" s="1"/>
  <c r="C12" i="6"/>
  <c r="F12" i="6" s="1"/>
  <c r="O12" i="6"/>
  <c r="R12" i="6" s="1"/>
  <c r="C49" i="7" l="1"/>
  <c r="F48" i="7"/>
  <c r="I13" i="7"/>
  <c r="L12" i="7"/>
  <c r="F13" i="7"/>
  <c r="C14" i="7"/>
  <c r="I50" i="7"/>
  <c r="L49" i="7"/>
  <c r="R49" i="7"/>
  <c r="O50" i="7"/>
  <c r="O13" i="7"/>
  <c r="R12" i="7"/>
  <c r="O48" i="6"/>
  <c r="R48" i="6" s="1"/>
  <c r="I48" i="6"/>
  <c r="L48" i="6" s="1"/>
  <c r="I12" i="6"/>
  <c r="L11" i="6"/>
  <c r="C49" i="6"/>
  <c r="F49" i="6" s="1"/>
  <c r="O13" i="6"/>
  <c r="R13" i="6" s="1"/>
  <c r="C13" i="6"/>
  <c r="F13" i="6" s="1"/>
  <c r="O14" i="7" l="1"/>
  <c r="R13" i="7"/>
  <c r="O51" i="7"/>
  <c r="R50" i="7"/>
  <c r="L50" i="7"/>
  <c r="I51" i="7"/>
  <c r="F14" i="7"/>
  <c r="C15" i="7"/>
  <c r="L13" i="7"/>
  <c r="I14" i="7"/>
  <c r="C50" i="7"/>
  <c r="F49" i="7"/>
  <c r="I49" i="6"/>
  <c r="L49" i="6" s="1"/>
  <c r="O49" i="6"/>
  <c r="I13" i="6"/>
  <c r="L12" i="6"/>
  <c r="C50" i="6"/>
  <c r="F50" i="6" s="1"/>
  <c r="O14" i="6"/>
  <c r="R14" i="6" s="1"/>
  <c r="C14" i="6"/>
  <c r="F14" i="6" s="1"/>
  <c r="I50" i="6" l="1"/>
  <c r="L50" i="6" s="1"/>
  <c r="F50" i="7"/>
  <c r="C51" i="7"/>
  <c r="L14" i="7"/>
  <c r="I15" i="7"/>
  <c r="C16" i="7"/>
  <c r="F15" i="7"/>
  <c r="I52" i="7"/>
  <c r="L51" i="7"/>
  <c r="R51" i="7"/>
  <c r="O52" i="7"/>
  <c r="O15" i="7"/>
  <c r="R14" i="7"/>
  <c r="R49" i="6"/>
  <c r="O50" i="6"/>
  <c r="I14" i="6"/>
  <c r="L13" i="6"/>
  <c r="I51" i="6"/>
  <c r="L51" i="6" s="1"/>
  <c r="C51" i="6"/>
  <c r="F51" i="6" s="1"/>
  <c r="C15" i="6"/>
  <c r="F15" i="6" s="1"/>
  <c r="O15" i="6"/>
  <c r="R15" i="6" s="1"/>
  <c r="O16" i="7" l="1"/>
  <c r="R15" i="7"/>
  <c r="R52" i="7"/>
  <c r="O53" i="7"/>
  <c r="L52" i="7"/>
  <c r="I53" i="7"/>
  <c r="F16" i="7"/>
  <c r="C17" i="7"/>
  <c r="I16" i="7"/>
  <c r="L15" i="7"/>
  <c r="C52" i="7"/>
  <c r="F51" i="7"/>
  <c r="R50" i="6"/>
  <c r="O51" i="6"/>
  <c r="I15" i="6"/>
  <c r="L14" i="6"/>
  <c r="C52" i="6"/>
  <c r="F52" i="6" s="1"/>
  <c r="I52" i="6"/>
  <c r="L52" i="6" s="1"/>
  <c r="C16" i="6"/>
  <c r="F16" i="6" s="1"/>
  <c r="O16" i="6"/>
  <c r="R16" i="6" s="1"/>
  <c r="C53" i="7" l="1"/>
  <c r="F52" i="7"/>
  <c r="I17" i="7"/>
  <c r="L16" i="7"/>
  <c r="F17" i="7"/>
  <c r="C18" i="7"/>
  <c r="I54" i="7"/>
  <c r="L53" i="7"/>
  <c r="O54" i="7"/>
  <c r="R53" i="7"/>
  <c r="R16" i="7"/>
  <c r="O17" i="7"/>
  <c r="R51" i="6"/>
  <c r="O52" i="6"/>
  <c r="I16" i="6"/>
  <c r="L15" i="6"/>
  <c r="I53" i="6"/>
  <c r="L53" i="6" s="1"/>
  <c r="C53" i="6"/>
  <c r="F53" i="6" s="1"/>
  <c r="C17" i="6"/>
  <c r="F17" i="6" s="1"/>
  <c r="O17" i="6"/>
  <c r="R17" i="6" s="1"/>
  <c r="O18" i="7" l="1"/>
  <c r="R17" i="7"/>
  <c r="O55" i="7"/>
  <c r="R54" i="7"/>
  <c r="I55" i="7"/>
  <c r="L54" i="7"/>
  <c r="F18" i="7"/>
  <c r="C19" i="7"/>
  <c r="I18" i="7"/>
  <c r="L17" i="7"/>
  <c r="F53" i="7"/>
  <c r="C54" i="7"/>
  <c r="R52" i="6"/>
  <c r="O53" i="6"/>
  <c r="L16" i="6"/>
  <c r="I17" i="6"/>
  <c r="I54" i="6"/>
  <c r="L54" i="6" s="1"/>
  <c r="C54" i="6"/>
  <c r="F54" i="6" s="1"/>
  <c r="C18" i="6"/>
  <c r="F18" i="6" s="1"/>
  <c r="O18" i="6"/>
  <c r="R18" i="6" s="1"/>
  <c r="C55" i="7" l="1"/>
  <c r="F54" i="7"/>
  <c r="C20" i="7"/>
  <c r="F19" i="7"/>
  <c r="I19" i="7"/>
  <c r="L18" i="7"/>
  <c r="L55" i="7"/>
  <c r="I56" i="7"/>
  <c r="R55" i="7"/>
  <c r="O56" i="7"/>
  <c r="R18" i="7"/>
  <c r="O19" i="7"/>
  <c r="R53" i="6"/>
  <c r="O54" i="6"/>
  <c r="L17" i="6"/>
  <c r="I18" i="6"/>
  <c r="C55" i="6"/>
  <c r="F55" i="6" s="1"/>
  <c r="I55" i="6"/>
  <c r="L55" i="6" s="1"/>
  <c r="O19" i="6"/>
  <c r="R19" i="6" s="1"/>
  <c r="C19" i="6"/>
  <c r="F19" i="6" s="1"/>
  <c r="R19" i="7" l="1"/>
  <c r="O20" i="7"/>
  <c r="C21" i="7"/>
  <c r="F20" i="7"/>
  <c r="L56" i="7"/>
  <c r="I57" i="7"/>
  <c r="L19" i="7"/>
  <c r="I20" i="7"/>
  <c r="O57" i="7"/>
  <c r="R56" i="7"/>
  <c r="F55" i="7"/>
  <c r="C56" i="7"/>
  <c r="R54" i="6"/>
  <c r="O55" i="6"/>
  <c r="L18" i="6"/>
  <c r="I19" i="6"/>
  <c r="I56" i="6"/>
  <c r="L56" i="6" s="1"/>
  <c r="C56" i="6"/>
  <c r="F56" i="6" s="1"/>
  <c r="C20" i="6"/>
  <c r="F20" i="6" s="1"/>
  <c r="O20" i="6"/>
  <c r="R20" i="6" s="1"/>
  <c r="C57" i="7" l="1"/>
  <c r="F56" i="7"/>
  <c r="I21" i="7"/>
  <c r="L20" i="7"/>
  <c r="I58" i="7"/>
  <c r="L57" i="7"/>
  <c r="R57" i="7"/>
  <c r="O58" i="7"/>
  <c r="F21" i="7"/>
  <c r="C22" i="7"/>
  <c r="O21" i="7"/>
  <c r="R20" i="7"/>
  <c r="R55" i="6"/>
  <c r="O56" i="6"/>
  <c r="L19" i="6"/>
  <c r="I20" i="6"/>
  <c r="I57" i="6"/>
  <c r="L57" i="6" s="1"/>
  <c r="C57" i="6"/>
  <c r="F57" i="6" s="1"/>
  <c r="C21" i="6"/>
  <c r="F21" i="6" s="1"/>
  <c r="O21" i="6"/>
  <c r="R21" i="6" s="1"/>
  <c r="O22" i="7" l="1"/>
  <c r="R21" i="7"/>
  <c r="F22" i="7"/>
  <c r="C23" i="7"/>
  <c r="O59" i="7"/>
  <c r="R58" i="7"/>
  <c r="L58" i="7"/>
  <c r="I59" i="7"/>
  <c r="L21" i="7"/>
  <c r="I22" i="7"/>
  <c r="F57" i="7"/>
  <c r="C58" i="7"/>
  <c r="R56" i="6"/>
  <c r="O57" i="6"/>
  <c r="L20" i="6"/>
  <c r="I21" i="6"/>
  <c r="C58" i="6"/>
  <c r="F58" i="6" s="1"/>
  <c r="I58" i="6"/>
  <c r="L58" i="6" s="1"/>
  <c r="O22" i="6"/>
  <c r="R22" i="6" s="1"/>
  <c r="C22" i="6"/>
  <c r="F22" i="6" s="1"/>
  <c r="F58" i="7" l="1"/>
  <c r="C59" i="7"/>
  <c r="L22" i="7"/>
  <c r="I23" i="7"/>
  <c r="I60" i="7"/>
  <c r="L59" i="7"/>
  <c r="O60" i="7"/>
  <c r="R59" i="7"/>
  <c r="C24" i="7"/>
  <c r="F23" i="7"/>
  <c r="O23" i="7"/>
  <c r="R22" i="7"/>
  <c r="R57" i="6"/>
  <c r="O58" i="6"/>
  <c r="L21" i="6"/>
  <c r="I22" i="6"/>
  <c r="I59" i="6"/>
  <c r="L59" i="6" s="1"/>
  <c r="C59" i="6"/>
  <c r="F59" i="6" s="1"/>
  <c r="C23" i="6"/>
  <c r="F23" i="6" s="1"/>
  <c r="O23" i="6"/>
  <c r="R23" i="6" s="1"/>
  <c r="O24" i="7" l="1"/>
  <c r="R23" i="7"/>
  <c r="F24" i="7"/>
  <c r="C25" i="7"/>
  <c r="F25" i="7" s="1"/>
  <c r="F26" i="7" s="1"/>
  <c r="C30" i="7" s="1"/>
  <c r="C31" i="7" s="1"/>
  <c r="C34" i="7" s="1"/>
  <c r="R60" i="7"/>
  <c r="O61" i="7"/>
  <c r="R61" i="7" s="1"/>
  <c r="R62" i="7" s="1"/>
  <c r="O66" i="7" s="1"/>
  <c r="O67" i="7" s="1"/>
  <c r="L60" i="7"/>
  <c r="I61" i="7"/>
  <c r="L61" i="7" s="1"/>
  <c r="L62" i="7" s="1"/>
  <c r="I66" i="7" s="1"/>
  <c r="I67" i="7" s="1"/>
  <c r="L23" i="7"/>
  <c r="I24" i="7"/>
  <c r="F59" i="7"/>
  <c r="C60" i="7"/>
  <c r="R58" i="6"/>
  <c r="O59" i="6"/>
  <c r="L22" i="6"/>
  <c r="I23" i="6"/>
  <c r="C60" i="6"/>
  <c r="I60" i="6"/>
  <c r="L60" i="6" s="1"/>
  <c r="O24" i="6"/>
  <c r="C24" i="6"/>
  <c r="C61" i="7" l="1"/>
  <c r="F61" i="7" s="1"/>
  <c r="F60" i="7"/>
  <c r="I25" i="7"/>
  <c r="L25" i="7" s="1"/>
  <c r="L24" i="7"/>
  <c r="R24" i="7"/>
  <c r="O25" i="7"/>
  <c r="R25" i="7" s="1"/>
  <c r="R26" i="7" s="1"/>
  <c r="O30" i="7" s="1"/>
  <c r="O31" i="7" s="1"/>
  <c r="O34" i="7" s="1"/>
  <c r="R59" i="6"/>
  <c r="O60" i="6"/>
  <c r="O25" i="6"/>
  <c r="R24" i="6"/>
  <c r="I24" i="6"/>
  <c r="L23" i="6"/>
  <c r="C25" i="6"/>
  <c r="F24" i="6"/>
  <c r="C61" i="6"/>
  <c r="F60" i="6"/>
  <c r="I61" i="6"/>
  <c r="L61" i="6" s="1"/>
  <c r="L26" i="7" l="1"/>
  <c r="I30" i="7" s="1"/>
  <c r="I31" i="7" s="1"/>
  <c r="I34" i="7" s="1"/>
  <c r="F62" i="7"/>
  <c r="C66" i="7" s="1"/>
  <c r="C67" i="7" s="1"/>
  <c r="R60" i="6"/>
  <c r="O61" i="6"/>
  <c r="O26" i="6"/>
  <c r="R25" i="6"/>
  <c r="I25" i="6"/>
  <c r="L24" i="6"/>
  <c r="C26" i="6"/>
  <c r="F25" i="6"/>
  <c r="C62" i="6"/>
  <c r="F61" i="6"/>
  <c r="I62" i="6"/>
  <c r="R61" i="6" l="1"/>
  <c r="O62" i="6"/>
  <c r="R26" i="6"/>
  <c r="I26" i="6"/>
  <c r="L25" i="6"/>
  <c r="F26" i="6"/>
  <c r="F62" i="6"/>
  <c r="L62" i="6"/>
  <c r="R62" i="6" l="1"/>
  <c r="L26" i="6"/>
  <c r="F27" i="6"/>
  <c r="C31" i="6" s="1"/>
  <c r="C32" i="6" s="1"/>
  <c r="C35" i="6" s="1"/>
  <c r="L63" i="6"/>
  <c r="I67" i="6" s="1"/>
  <c r="I68" i="6" s="1"/>
  <c r="R63" i="6" l="1"/>
  <c r="O67" i="6" s="1"/>
  <c r="O68" i="6" s="1"/>
  <c r="F63" i="6"/>
  <c r="C67" i="6" s="1"/>
  <c r="C68" i="6" s="1"/>
  <c r="R27" i="6"/>
  <c r="O31" i="6" s="1"/>
  <c r="O32" i="6" s="1"/>
  <c r="O35" i="6" s="1"/>
  <c r="L27" i="6" l="1"/>
  <c r="I31" i="6" s="1"/>
  <c r="I32" i="6" s="1"/>
  <c r="I35" i="6" s="1"/>
</calcChain>
</file>

<file path=xl/sharedStrings.xml><?xml version="1.0" encoding="utf-8"?>
<sst xmlns="http://schemas.openxmlformats.org/spreadsheetml/2006/main" count="432" uniqueCount="49">
  <si>
    <t>(In $M)</t>
  </si>
  <si>
    <t>Project Name:</t>
  </si>
  <si>
    <t>End Period</t>
  </si>
  <si>
    <t>Comparable Cost</t>
  </si>
  <si>
    <t>Months Elapsed</t>
  </si>
  <si>
    <t>Escalation</t>
  </si>
  <si>
    <t>y-end 2011</t>
  </si>
  <si>
    <t>y-end 2012</t>
  </si>
  <si>
    <t>y-end 2013</t>
  </si>
  <si>
    <t>y-end 2014</t>
  </si>
  <si>
    <t>y-end 2015</t>
  </si>
  <si>
    <t>y-end 2016</t>
  </si>
  <si>
    <t>y-end 2017</t>
  </si>
  <si>
    <t>y-end 2018</t>
  </si>
  <si>
    <t>y-end 2019</t>
  </si>
  <si>
    <t>y-end 2020</t>
  </si>
  <si>
    <t>y-end 2021</t>
  </si>
  <si>
    <t>y-end 2022</t>
  </si>
  <si>
    <t>y-end 2023</t>
  </si>
  <si>
    <t>y-end 2024</t>
  </si>
  <si>
    <t>y-end 2025</t>
  </si>
  <si>
    <t>y-end 2026</t>
  </si>
  <si>
    <t>y-end 2027</t>
  </si>
  <si>
    <t>y-end 2028</t>
  </si>
  <si>
    <t>y-end 2029</t>
  </si>
  <si>
    <t>Summation=</t>
  </si>
  <si>
    <t>Opening Cost</t>
  </si>
  <si>
    <t>Inflation increase</t>
  </si>
  <si>
    <t>Closing Cost</t>
  </si>
  <si>
    <t>Line - Comparable Projects (Table 3 of Exhibit B-7-1)</t>
  </si>
  <si>
    <t>Woodstock Area Reinforcement</t>
  </si>
  <si>
    <t>Power South Nepean Project</t>
  </si>
  <si>
    <t>Chatham x Lakeshore Transmission Line</t>
  </si>
  <si>
    <t>Inflation Rate*</t>
  </si>
  <si>
    <t>Escalation Adjustment</t>
  </si>
  <si>
    <t>A</t>
  </si>
  <si>
    <t>B</t>
  </si>
  <si>
    <t>C=A+B</t>
  </si>
  <si>
    <t>D</t>
  </si>
  <si>
    <t>E=C/D</t>
  </si>
  <si>
    <t>Unit Cost ($M/km)</t>
  </si>
  <si>
    <t>Line Length (km)</t>
  </si>
  <si>
    <t>Closing Cost ($M)</t>
  </si>
  <si>
    <t>Opening Cost ($M)</t>
  </si>
  <si>
    <t>Chatham SS (CxL Project)</t>
  </si>
  <si>
    <t>Wawa TS (EWT Project)</t>
  </si>
  <si>
    <t>Lakehead TS (EWT Project)</t>
  </si>
  <si>
    <t>Station  - Comparable Projects (Table 4 of Exhibit B-7-1)</t>
  </si>
  <si>
    <t>Durham Kawartha Power Line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</si>
</sst>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0.000"/>
    <numFmt numFmtId="168" formatCode="_(* #,##0.000_);_(* \(#,##0.000\);_(* &quot;-&quot;??_);_(@_)"/>
    <numFmt numFmtId="169" formatCode="_(&quot;$&quot;* #,##0.000_);_(&quot;$&quot;* \(#,##0.0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7" fillId="0" borderId="0" xfId="0" applyFont="1"/>
    <xf numFmtId="0" fontId="4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12" fillId="2" borderId="0" xfId="0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6" fillId="2" borderId="4" xfId="0" applyFont="1" applyFill="1" applyBorder="1" applyAlignment="1">
      <alignment horizontal="right"/>
    </xf>
    <xf numFmtId="0" fontId="15" fillId="2" borderId="5" xfId="0" applyFont="1" applyFill="1" applyBorder="1"/>
    <xf numFmtId="0" fontId="7" fillId="2" borderId="5" xfId="0" applyFont="1" applyFill="1" applyBorder="1"/>
    <xf numFmtId="0" fontId="6" fillId="2" borderId="6" xfId="0" applyFont="1" applyFill="1" applyBorder="1" applyAlignment="1">
      <alignment horizontal="right"/>
    </xf>
    <xf numFmtId="14" fontId="6" fillId="2" borderId="0" xfId="0" applyNumberFormat="1" applyFont="1" applyFill="1" applyAlignment="1">
      <alignment horizontal="center"/>
    </xf>
    <xf numFmtId="17" fontId="2" fillId="2" borderId="3" xfId="0" applyNumberFormat="1" applyFont="1" applyFill="1" applyBorder="1" applyAlignment="1">
      <alignment horizontal="right"/>
    </xf>
    <xf numFmtId="17" fontId="2" fillId="2" borderId="0" xfId="0" applyNumberFormat="1" applyFont="1" applyFill="1" applyAlignment="1">
      <alignment horizontal="center" vertical="center" wrapText="1"/>
    </xf>
    <xf numFmtId="17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5" fontId="3" fillId="2" borderId="3" xfId="0" applyNumberFormat="1" applyFont="1" applyFill="1" applyBorder="1" applyAlignment="1">
      <alignment horizontal="right"/>
    </xf>
    <xf numFmtId="168" fontId="6" fillId="2" borderId="1" xfId="1" applyNumberFormat="1" applyFont="1" applyFill="1" applyBorder="1"/>
    <xf numFmtId="0" fontId="0" fillId="2" borderId="7" xfId="0" applyFill="1" applyBorder="1"/>
    <xf numFmtId="0" fontId="0" fillId="2" borderId="3" xfId="0" applyFill="1" applyBorder="1" applyAlignment="1">
      <alignment horizontal="right"/>
    </xf>
    <xf numFmtId="43" fontId="0" fillId="2" borderId="0" xfId="1" applyFont="1" applyFill="1" applyBorder="1"/>
    <xf numFmtId="10" fontId="9" fillId="2" borderId="0" xfId="3" applyNumberFormat="1" applyFont="1" applyFill="1" applyBorder="1"/>
    <xf numFmtId="43" fontId="0" fillId="2" borderId="7" xfId="1" applyFont="1" applyFill="1" applyBorder="1"/>
    <xf numFmtId="10" fontId="0" fillId="2" borderId="0" xfId="3" applyNumberFormat="1" applyFont="1" applyFill="1" applyBorder="1"/>
    <xf numFmtId="10" fontId="0" fillId="2" borderId="0" xfId="0" applyNumberFormat="1" applyFill="1"/>
    <xf numFmtId="10" fontId="3" fillId="2" borderId="0" xfId="0" applyNumberFormat="1" applyFont="1" applyFill="1" applyAlignment="1">
      <alignment horizontal="right"/>
    </xf>
    <xf numFmtId="168" fontId="8" fillId="2" borderId="8" xfId="0" applyNumberFormat="1" applyFont="1" applyFill="1" applyBorder="1"/>
    <xf numFmtId="0" fontId="0" fillId="2" borderId="3" xfId="0" applyFill="1" applyBorder="1"/>
    <xf numFmtId="9" fontId="0" fillId="2" borderId="0" xfId="0" applyNumberFormat="1" applyFill="1"/>
    <xf numFmtId="0" fontId="0" fillId="2" borderId="3" xfId="0" applyFill="1" applyBorder="1" applyAlignment="1">
      <alignment horizontal="left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5" fontId="0" fillId="2" borderId="3" xfId="0" applyNumberFormat="1" applyFill="1" applyBorder="1"/>
    <xf numFmtId="43" fontId="2" fillId="2" borderId="0" xfId="1" applyFont="1" applyFill="1" applyBorder="1"/>
    <xf numFmtId="43" fontId="0" fillId="2" borderId="0" xfId="0" applyNumberFormat="1" applyFill="1"/>
    <xf numFmtId="168" fontId="7" fillId="2" borderId="0" xfId="0" applyNumberFormat="1" applyFont="1" applyFill="1"/>
    <xf numFmtId="168" fontId="5" fillId="2" borderId="0" xfId="0" applyNumberFormat="1" applyFont="1" applyFill="1"/>
    <xf numFmtId="0" fontId="2" fillId="2" borderId="3" xfId="0" applyFont="1" applyFill="1" applyBorder="1" applyAlignment="1">
      <alignment horizontal="left"/>
    </xf>
    <xf numFmtId="168" fontId="2" fillId="2" borderId="2" xfId="1" applyNumberFormat="1" applyFont="1" applyFill="1" applyBorder="1"/>
    <xf numFmtId="0" fontId="2" fillId="2" borderId="7" xfId="0" applyFont="1" applyFill="1" applyBorder="1"/>
    <xf numFmtId="165" fontId="1" fillId="2" borderId="0" xfId="1" applyNumberFormat="1" applyFont="1" applyFill="1" applyBorder="1"/>
    <xf numFmtId="0" fontId="2" fillId="2" borderId="9" xfId="0" applyFont="1" applyFill="1" applyBorder="1"/>
    <xf numFmtId="167" fontId="2" fillId="2" borderId="10" xfId="1" applyNumberFormat="1" applyFont="1" applyFill="1" applyBorder="1"/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167" fontId="0" fillId="2" borderId="0" xfId="0" applyNumberFormat="1" applyFill="1"/>
    <xf numFmtId="169" fontId="2" fillId="2" borderId="10" xfId="2" applyNumberFormat="1" applyFont="1" applyFill="1" applyBorder="1"/>
    <xf numFmtId="168" fontId="2" fillId="2" borderId="10" xfId="1" applyNumberFormat="1" applyFont="1" applyFill="1" applyBorder="1"/>
    <xf numFmtId="43" fontId="0" fillId="2" borderId="0" xfId="0" applyNumberFormat="1" applyFill="1" applyAlignment="1">
      <alignment horizontal="center"/>
    </xf>
    <xf numFmtId="0" fontId="14" fillId="2" borderId="3" xfId="0" applyFont="1" applyFill="1" applyBorder="1"/>
    <xf numFmtId="0" fontId="10" fillId="2" borderId="0" xfId="0" applyFont="1" applyFill="1"/>
    <xf numFmtId="0" fontId="13" fillId="2" borderId="7" xfId="0" applyFont="1" applyFill="1" applyBorder="1" applyAlignment="1">
      <alignment horizontal="right"/>
    </xf>
    <xf numFmtId="2" fontId="13" fillId="2" borderId="0" xfId="0" applyNumberFormat="1" applyFont="1" applyFill="1"/>
    <xf numFmtId="0" fontId="13" fillId="2" borderId="3" xfId="0" applyFont="1" applyFill="1" applyBorder="1"/>
    <xf numFmtId="2" fontId="13" fillId="2" borderId="0" xfId="0" applyNumberFormat="1" applyFont="1" applyFill="1" applyAlignment="1">
      <alignment horizontal="right"/>
    </xf>
    <xf numFmtId="0" fontId="10" fillId="2" borderId="3" xfId="0" applyFont="1" applyFill="1" applyBorder="1"/>
    <xf numFmtId="43" fontId="2" fillId="2" borderId="0" xfId="0" applyNumberFormat="1" applyFont="1" applyFill="1"/>
    <xf numFmtId="0" fontId="0" fillId="2" borderId="9" xfId="0" applyFill="1" applyBorder="1"/>
    <xf numFmtId="43" fontId="0" fillId="2" borderId="10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15" fillId="2" borderId="5" xfId="0" applyFont="1" applyFill="1" applyBorder="1" applyAlignment="1">
      <alignment horizontal="center"/>
    </xf>
    <xf numFmtId="17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10" xfId="0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66" fontId="1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14" fontId="0" fillId="2" borderId="0" xfId="0" applyNumberFormat="1" applyFill="1"/>
    <xf numFmtId="0" fontId="16" fillId="2" borderId="0" xfId="0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53D1-5079-45A8-9F68-D54AD04DA135}">
  <sheetPr>
    <pageSetUpPr fitToPage="1"/>
  </sheetPr>
  <dimension ref="A1:W79"/>
  <sheetViews>
    <sheetView tabSelected="1" zoomScale="110" zoomScaleNormal="110" zoomScaleSheetLayoutView="90" workbookViewId="0"/>
  </sheetViews>
  <sheetFormatPr defaultRowHeight="15" x14ac:dyDescent="0.25"/>
  <cols>
    <col min="1" max="1" width="3.28515625" customWidth="1"/>
    <col min="2" max="2" width="18.85546875" customWidth="1"/>
    <col min="3" max="3" width="11.42578125" customWidth="1"/>
    <col min="4" max="4" width="9" style="1" customWidth="1"/>
    <col min="6" max="6" width="10" customWidth="1"/>
    <col min="7" max="7" width="3.28515625" customWidth="1"/>
    <col min="8" max="8" width="18.42578125" customWidth="1"/>
    <col min="9" max="9" width="10.85546875" customWidth="1"/>
    <col min="10" max="10" width="9" style="1" customWidth="1"/>
    <col min="11" max="11" width="8" customWidth="1"/>
    <col min="12" max="12" width="10" bestFit="1" customWidth="1"/>
    <col min="13" max="13" width="3.42578125" customWidth="1"/>
    <col min="14" max="14" width="18.5703125" customWidth="1"/>
    <col min="15" max="15" width="12" customWidth="1"/>
    <col min="16" max="16" width="8.140625" style="1" customWidth="1"/>
    <col min="18" max="18" width="9.85546875" customWidth="1"/>
    <col min="19" max="19" width="4" customWidth="1"/>
    <col min="20" max="20" width="8.7109375" style="5"/>
    <col min="21" max="21" width="10.5703125" style="5" bestFit="1" customWidth="1"/>
    <col min="22" max="23" width="8.7109375" style="5"/>
  </cols>
  <sheetData>
    <row r="1" spans="1:23" x14ac:dyDescent="0.25">
      <c r="A1" s="5"/>
      <c r="B1" s="5"/>
      <c r="C1" s="5"/>
      <c r="D1" s="7"/>
      <c r="E1" s="5"/>
      <c r="F1" s="5"/>
      <c r="G1" s="5"/>
      <c r="H1" s="5"/>
      <c r="I1" s="5"/>
      <c r="J1" s="7"/>
      <c r="K1" s="5"/>
      <c r="L1" s="5"/>
      <c r="M1" s="5"/>
      <c r="N1" s="5"/>
      <c r="O1" s="5"/>
      <c r="P1" s="7"/>
      <c r="Q1" s="5"/>
      <c r="R1" s="5"/>
      <c r="S1" s="5"/>
    </row>
    <row r="2" spans="1:23" ht="18.75" x14ac:dyDescent="0.3">
      <c r="A2" s="78" t="s">
        <v>48</v>
      </c>
      <c r="B2" s="5"/>
      <c r="C2" s="5"/>
      <c r="D2" s="7"/>
      <c r="E2" s="5"/>
      <c r="F2" s="5"/>
      <c r="G2" s="5"/>
      <c r="H2" s="5"/>
      <c r="I2" s="5"/>
      <c r="J2" s="7"/>
      <c r="K2" s="5"/>
      <c r="L2" s="5"/>
      <c r="M2" s="5"/>
      <c r="N2" s="5"/>
      <c r="O2" s="5"/>
      <c r="P2" s="7"/>
      <c r="Q2" s="5"/>
      <c r="R2" s="5"/>
      <c r="S2" s="5"/>
    </row>
    <row r="3" spans="1:23" ht="14.45" customHeight="1" x14ac:dyDescent="0.3">
      <c r="A3" s="4" t="s">
        <v>29</v>
      </c>
      <c r="B3" s="5"/>
      <c r="C3" s="5"/>
      <c r="D3" s="7"/>
      <c r="E3" s="5"/>
      <c r="F3" s="6"/>
      <c r="G3" s="5"/>
      <c r="H3" s="7"/>
      <c r="I3" s="5"/>
      <c r="J3" s="72"/>
      <c r="K3" s="8"/>
      <c r="L3" s="5"/>
      <c r="M3" s="5"/>
      <c r="N3" s="5"/>
      <c r="O3" s="5"/>
      <c r="P3" s="7"/>
      <c r="Q3" s="5"/>
      <c r="R3" s="5"/>
      <c r="S3" s="5"/>
    </row>
    <row r="4" spans="1:23" ht="15.75" thickBot="1" x14ac:dyDescent="0.3">
      <c r="A4" s="9" t="s">
        <v>0</v>
      </c>
      <c r="B4" s="5"/>
      <c r="C4" s="5"/>
      <c r="D4" s="7"/>
      <c r="E4" s="5"/>
      <c r="F4" s="5"/>
      <c r="G4" s="5"/>
      <c r="H4" s="5"/>
      <c r="I4" s="5"/>
      <c r="J4" s="73"/>
      <c r="K4" s="8"/>
      <c r="L4" s="5"/>
      <c r="M4" s="5"/>
      <c r="N4" s="5"/>
      <c r="O4" s="5"/>
      <c r="P4" s="7"/>
      <c r="Q4" s="5"/>
      <c r="R4" s="5"/>
      <c r="S4" s="5"/>
    </row>
    <row r="5" spans="1:23" s="3" customFormat="1" x14ac:dyDescent="0.25">
      <c r="A5" s="10"/>
      <c r="B5" s="11" t="s">
        <v>1</v>
      </c>
      <c r="C5" s="12" t="s">
        <v>30</v>
      </c>
      <c r="D5" s="65"/>
      <c r="E5" s="13"/>
      <c r="F5" s="14"/>
      <c r="G5" s="15"/>
      <c r="H5" s="11" t="s">
        <v>1</v>
      </c>
      <c r="I5" s="12" t="s">
        <v>31</v>
      </c>
      <c r="J5" s="69"/>
      <c r="K5" s="13"/>
      <c r="L5" s="14"/>
      <c r="M5" s="15"/>
      <c r="N5" s="11" t="s">
        <v>1</v>
      </c>
      <c r="O5" s="12" t="s">
        <v>32</v>
      </c>
      <c r="P5" s="69"/>
      <c r="Q5" s="13"/>
      <c r="R5" s="14"/>
      <c r="S5" s="15"/>
      <c r="T5" s="10"/>
      <c r="U5" s="10"/>
      <c r="V5" s="10"/>
      <c r="W5" s="10"/>
    </row>
    <row r="6" spans="1:23" ht="30" x14ac:dyDescent="0.25">
      <c r="A6" s="5"/>
      <c r="B6" s="16" t="s">
        <v>2</v>
      </c>
      <c r="C6" s="17" t="s">
        <v>3</v>
      </c>
      <c r="D6" s="17" t="s">
        <v>4</v>
      </c>
      <c r="E6" s="17" t="s">
        <v>33</v>
      </c>
      <c r="F6" s="18" t="s">
        <v>5</v>
      </c>
      <c r="G6" s="19"/>
      <c r="H6" s="16" t="s">
        <v>2</v>
      </c>
      <c r="I6" s="17" t="s">
        <v>3</v>
      </c>
      <c r="J6" s="17" t="s">
        <v>4</v>
      </c>
      <c r="K6" s="17" t="s">
        <v>33</v>
      </c>
      <c r="L6" s="18" t="s">
        <v>5</v>
      </c>
      <c r="M6" s="19"/>
      <c r="N6" s="16" t="s">
        <v>2</v>
      </c>
      <c r="O6" s="17" t="s">
        <v>3</v>
      </c>
      <c r="P6" s="17" t="s">
        <v>4</v>
      </c>
      <c r="Q6" s="17" t="s">
        <v>33</v>
      </c>
      <c r="R6" s="18" t="s">
        <v>5</v>
      </c>
      <c r="S6" s="5"/>
    </row>
    <row r="7" spans="1:23" x14ac:dyDescent="0.25">
      <c r="A7" s="5"/>
      <c r="B7" s="20">
        <v>40999</v>
      </c>
      <c r="C7" s="21">
        <v>30.334</v>
      </c>
      <c r="D7" s="66"/>
      <c r="E7" s="5"/>
      <c r="F7" s="22"/>
      <c r="G7" s="5"/>
      <c r="H7" s="20">
        <v>44530</v>
      </c>
      <c r="I7" s="21">
        <v>38.874000000000009</v>
      </c>
      <c r="J7" s="66"/>
      <c r="K7" s="5"/>
      <c r="L7" s="22"/>
      <c r="M7" s="5"/>
      <c r="N7" s="20">
        <v>45643</v>
      </c>
      <c r="O7" s="21">
        <v>134.661</v>
      </c>
      <c r="P7" s="66"/>
      <c r="Q7" s="5"/>
      <c r="R7" s="22"/>
      <c r="S7" s="5"/>
    </row>
    <row r="8" spans="1:23" x14ac:dyDescent="0.25">
      <c r="A8" s="5"/>
      <c r="B8" s="23" t="s">
        <v>6</v>
      </c>
      <c r="C8" s="24">
        <f>+C7*(1+(E8*D8/12))</f>
        <v>30.334</v>
      </c>
      <c r="D8" s="67"/>
      <c r="E8" s="25">
        <v>0.02</v>
      </c>
      <c r="F8" s="26">
        <f>+C8-C7</f>
        <v>0</v>
      </c>
      <c r="G8" s="5"/>
      <c r="H8" s="23" t="s">
        <v>6</v>
      </c>
      <c r="I8" s="24">
        <f t="shared" ref="I8:I23" si="0">+I7*(1+(K8*J8/12))</f>
        <v>38.874000000000009</v>
      </c>
      <c r="J8" s="67"/>
      <c r="K8" s="25">
        <v>0.02</v>
      </c>
      <c r="L8" s="26">
        <f t="shared" ref="L8:L26" si="1">+I8-I7</f>
        <v>0</v>
      </c>
      <c r="M8" s="5"/>
      <c r="N8" s="23" t="s">
        <v>6</v>
      </c>
      <c r="O8" s="24">
        <f t="shared" ref="O8:O24" si="2">+O7*(1+(Q8*P8/12))</f>
        <v>134.661</v>
      </c>
      <c r="P8" s="67"/>
      <c r="Q8" s="25">
        <v>0.02</v>
      </c>
      <c r="R8" s="26">
        <f t="shared" ref="R8:R26" si="3">+O8-O7</f>
        <v>0</v>
      </c>
      <c r="S8" s="5"/>
      <c r="U8" s="77"/>
    </row>
    <row r="9" spans="1:23" x14ac:dyDescent="0.25">
      <c r="A9" s="5"/>
      <c r="B9" s="23" t="s">
        <v>7</v>
      </c>
      <c r="C9" s="24">
        <f t="shared" ref="C9:C24" si="4">+C8*(1+(E9*D9/12))</f>
        <v>30.789009999999998</v>
      </c>
      <c r="D9" s="67">
        <v>9</v>
      </c>
      <c r="E9" s="25">
        <v>0.02</v>
      </c>
      <c r="F9" s="26">
        <f t="shared" ref="F9:F26" si="5">+C9-C8</f>
        <v>0.45500999999999792</v>
      </c>
      <c r="G9" s="5"/>
      <c r="H9" s="23" t="s">
        <v>7</v>
      </c>
      <c r="I9" s="24">
        <f t="shared" si="0"/>
        <v>38.874000000000009</v>
      </c>
      <c r="J9" s="67"/>
      <c r="K9" s="25">
        <v>0.02</v>
      </c>
      <c r="L9" s="26">
        <f t="shared" si="1"/>
        <v>0</v>
      </c>
      <c r="M9" s="5"/>
      <c r="N9" s="23" t="s">
        <v>7</v>
      </c>
      <c r="O9" s="24">
        <f t="shared" si="2"/>
        <v>134.661</v>
      </c>
      <c r="P9" s="67"/>
      <c r="Q9" s="25">
        <v>0.02</v>
      </c>
      <c r="R9" s="26">
        <f t="shared" si="3"/>
        <v>0</v>
      </c>
      <c r="S9" s="5"/>
      <c r="U9" s="77"/>
    </row>
    <row r="10" spans="1:23" x14ac:dyDescent="0.25">
      <c r="A10" s="5"/>
      <c r="B10" s="23" t="s">
        <v>8</v>
      </c>
      <c r="C10" s="24">
        <f t="shared" si="4"/>
        <v>31.404790199999997</v>
      </c>
      <c r="D10" s="67">
        <v>12</v>
      </c>
      <c r="E10" s="25">
        <v>0.02</v>
      </c>
      <c r="F10" s="26">
        <f t="shared" si="5"/>
        <v>0.61578019999999967</v>
      </c>
      <c r="G10" s="5"/>
      <c r="H10" s="23" t="s">
        <v>8</v>
      </c>
      <c r="I10" s="24">
        <f t="shared" si="0"/>
        <v>38.874000000000009</v>
      </c>
      <c r="J10" s="67"/>
      <c r="K10" s="25">
        <v>0.02</v>
      </c>
      <c r="L10" s="26">
        <f t="shared" si="1"/>
        <v>0</v>
      </c>
      <c r="M10" s="5"/>
      <c r="N10" s="23" t="s">
        <v>8</v>
      </c>
      <c r="O10" s="24">
        <f t="shared" si="2"/>
        <v>134.661</v>
      </c>
      <c r="P10" s="67"/>
      <c r="Q10" s="25">
        <v>0.02</v>
      </c>
      <c r="R10" s="26">
        <f t="shared" si="3"/>
        <v>0</v>
      </c>
      <c r="S10" s="5"/>
      <c r="U10" s="77"/>
    </row>
    <row r="11" spans="1:23" x14ac:dyDescent="0.25">
      <c r="A11" s="5"/>
      <c r="B11" s="23" t="s">
        <v>9</v>
      </c>
      <c r="C11" s="24">
        <f t="shared" si="4"/>
        <v>32.032886003999998</v>
      </c>
      <c r="D11" s="67">
        <v>12</v>
      </c>
      <c r="E11" s="25">
        <v>0.02</v>
      </c>
      <c r="F11" s="26">
        <f t="shared" si="5"/>
        <v>0.62809580400000087</v>
      </c>
      <c r="G11" s="5"/>
      <c r="H11" s="23" t="s">
        <v>9</v>
      </c>
      <c r="I11" s="24">
        <f t="shared" si="0"/>
        <v>38.874000000000009</v>
      </c>
      <c r="J11" s="67"/>
      <c r="K11" s="25">
        <v>0.02</v>
      </c>
      <c r="L11" s="26">
        <f t="shared" si="1"/>
        <v>0</v>
      </c>
      <c r="M11" s="5"/>
      <c r="N11" s="23" t="s">
        <v>9</v>
      </c>
      <c r="O11" s="24">
        <f t="shared" si="2"/>
        <v>134.661</v>
      </c>
      <c r="P11" s="67"/>
      <c r="Q11" s="25">
        <v>0.02</v>
      </c>
      <c r="R11" s="26">
        <f t="shared" si="3"/>
        <v>0</v>
      </c>
      <c r="S11" s="5"/>
      <c r="U11" s="77"/>
    </row>
    <row r="12" spans="1:23" x14ac:dyDescent="0.25">
      <c r="A12" s="5"/>
      <c r="B12" s="23" t="s">
        <v>10</v>
      </c>
      <c r="C12" s="24">
        <f t="shared" si="4"/>
        <v>32.673543724079998</v>
      </c>
      <c r="D12" s="67">
        <v>12</v>
      </c>
      <c r="E12" s="25">
        <v>0.02</v>
      </c>
      <c r="F12" s="26">
        <f t="shared" si="5"/>
        <v>0.6406577200800001</v>
      </c>
      <c r="G12" s="5"/>
      <c r="H12" s="23" t="s">
        <v>10</v>
      </c>
      <c r="I12" s="24">
        <f t="shared" si="0"/>
        <v>38.874000000000009</v>
      </c>
      <c r="J12" s="67"/>
      <c r="K12" s="25">
        <v>0.02</v>
      </c>
      <c r="L12" s="26">
        <f t="shared" si="1"/>
        <v>0</v>
      </c>
      <c r="M12" s="5"/>
      <c r="N12" s="23" t="s">
        <v>10</v>
      </c>
      <c r="O12" s="24">
        <f t="shared" si="2"/>
        <v>134.661</v>
      </c>
      <c r="P12" s="67"/>
      <c r="Q12" s="25">
        <v>0.02</v>
      </c>
      <c r="R12" s="26">
        <f t="shared" si="3"/>
        <v>0</v>
      </c>
      <c r="S12" s="5"/>
      <c r="U12" s="77"/>
    </row>
    <row r="13" spans="1:23" x14ac:dyDescent="0.25">
      <c r="A13" s="5"/>
      <c r="B13" s="23" t="s">
        <v>11</v>
      </c>
      <c r="C13" s="24">
        <f t="shared" si="4"/>
        <v>33.327014598561597</v>
      </c>
      <c r="D13" s="67">
        <v>12</v>
      </c>
      <c r="E13" s="25">
        <v>0.02</v>
      </c>
      <c r="F13" s="26">
        <f t="shared" si="5"/>
        <v>0.65347087448159868</v>
      </c>
      <c r="G13" s="5"/>
      <c r="H13" s="23" t="s">
        <v>11</v>
      </c>
      <c r="I13" s="24">
        <f t="shared" si="0"/>
        <v>38.874000000000009</v>
      </c>
      <c r="J13" s="67"/>
      <c r="K13" s="25">
        <v>0.02</v>
      </c>
      <c r="L13" s="26">
        <f t="shared" si="1"/>
        <v>0</v>
      </c>
      <c r="M13" s="5"/>
      <c r="N13" s="23" t="s">
        <v>11</v>
      </c>
      <c r="O13" s="24">
        <f t="shared" si="2"/>
        <v>134.661</v>
      </c>
      <c r="P13" s="67"/>
      <c r="Q13" s="25">
        <v>0.02</v>
      </c>
      <c r="R13" s="26">
        <f t="shared" si="3"/>
        <v>0</v>
      </c>
      <c r="S13" s="5"/>
      <c r="U13" s="77"/>
    </row>
    <row r="14" spans="1:23" x14ac:dyDescent="0.25">
      <c r="A14" s="5"/>
      <c r="B14" s="23" t="s">
        <v>12</v>
      </c>
      <c r="C14" s="24">
        <f t="shared" si="4"/>
        <v>33.993554890532828</v>
      </c>
      <c r="D14" s="67">
        <v>12</v>
      </c>
      <c r="E14" s="25">
        <v>0.02</v>
      </c>
      <c r="F14" s="26">
        <f t="shared" si="5"/>
        <v>0.66654029197123066</v>
      </c>
      <c r="G14" s="5"/>
      <c r="H14" s="23" t="s">
        <v>12</v>
      </c>
      <c r="I14" s="24">
        <f t="shared" si="0"/>
        <v>38.874000000000009</v>
      </c>
      <c r="J14" s="67"/>
      <c r="K14" s="25">
        <v>0.02</v>
      </c>
      <c r="L14" s="26">
        <f t="shared" si="1"/>
        <v>0</v>
      </c>
      <c r="M14" s="5"/>
      <c r="N14" s="23" t="s">
        <v>12</v>
      </c>
      <c r="O14" s="24">
        <f t="shared" si="2"/>
        <v>134.661</v>
      </c>
      <c r="P14" s="67"/>
      <c r="Q14" s="25">
        <v>0.02</v>
      </c>
      <c r="R14" s="26">
        <f t="shared" si="3"/>
        <v>0</v>
      </c>
      <c r="S14" s="5"/>
      <c r="U14" s="77"/>
    </row>
    <row r="15" spans="1:23" x14ac:dyDescent="0.25">
      <c r="A15" s="5"/>
      <c r="B15" s="23" t="s">
        <v>13</v>
      </c>
      <c r="C15" s="24">
        <f t="shared" si="4"/>
        <v>34.673425988343482</v>
      </c>
      <c r="D15" s="67">
        <v>12</v>
      </c>
      <c r="E15" s="25">
        <v>0.02</v>
      </c>
      <c r="F15" s="26">
        <f t="shared" si="5"/>
        <v>0.67987109781065413</v>
      </c>
      <c r="G15" s="5"/>
      <c r="H15" s="23" t="s">
        <v>13</v>
      </c>
      <c r="I15" s="24">
        <f t="shared" si="0"/>
        <v>38.874000000000009</v>
      </c>
      <c r="J15" s="67"/>
      <c r="K15" s="25">
        <v>0.02</v>
      </c>
      <c r="L15" s="26">
        <f t="shared" si="1"/>
        <v>0</v>
      </c>
      <c r="M15" s="5"/>
      <c r="N15" s="23" t="s">
        <v>13</v>
      </c>
      <c r="O15" s="24">
        <f t="shared" si="2"/>
        <v>134.661</v>
      </c>
      <c r="P15" s="67"/>
      <c r="Q15" s="25">
        <v>0.02</v>
      </c>
      <c r="R15" s="26">
        <f t="shared" si="3"/>
        <v>0</v>
      </c>
      <c r="S15" s="5"/>
      <c r="U15" s="77"/>
    </row>
    <row r="16" spans="1:23" x14ac:dyDescent="0.25">
      <c r="A16" s="5"/>
      <c r="B16" s="23" t="s">
        <v>14</v>
      </c>
      <c r="C16" s="24">
        <f t="shared" si="4"/>
        <v>35.366894508110349</v>
      </c>
      <c r="D16" s="67">
        <v>12</v>
      </c>
      <c r="E16" s="25">
        <v>0.02</v>
      </c>
      <c r="F16" s="26">
        <f t="shared" si="5"/>
        <v>0.69346851976686708</v>
      </c>
      <c r="G16" s="5"/>
      <c r="H16" s="23" t="s">
        <v>14</v>
      </c>
      <c r="I16" s="24">
        <f t="shared" si="0"/>
        <v>38.874000000000009</v>
      </c>
      <c r="J16" s="67"/>
      <c r="K16" s="25">
        <v>0.02</v>
      </c>
      <c r="L16" s="26">
        <f t="shared" si="1"/>
        <v>0</v>
      </c>
      <c r="M16" s="5"/>
      <c r="N16" s="23" t="s">
        <v>14</v>
      </c>
      <c r="O16" s="24">
        <f t="shared" si="2"/>
        <v>134.661</v>
      </c>
      <c r="P16" s="67"/>
      <c r="Q16" s="25">
        <v>0.02</v>
      </c>
      <c r="R16" s="26">
        <f t="shared" si="3"/>
        <v>0</v>
      </c>
      <c r="S16" s="5"/>
      <c r="U16" s="77"/>
    </row>
    <row r="17" spans="1:23" x14ac:dyDescent="0.25">
      <c r="A17" s="5"/>
      <c r="B17" s="23" t="s">
        <v>15</v>
      </c>
      <c r="C17" s="24">
        <f t="shared" si="4"/>
        <v>36.074232398272557</v>
      </c>
      <c r="D17" s="67">
        <v>12</v>
      </c>
      <c r="E17" s="27">
        <v>0.02</v>
      </c>
      <c r="F17" s="26">
        <f t="shared" si="5"/>
        <v>0.70733789016220783</v>
      </c>
      <c r="G17" s="5"/>
      <c r="H17" s="23" t="s">
        <v>15</v>
      </c>
      <c r="I17" s="24">
        <f t="shared" si="0"/>
        <v>38.874000000000009</v>
      </c>
      <c r="J17" s="67"/>
      <c r="K17" s="25">
        <v>0.02</v>
      </c>
      <c r="L17" s="26">
        <f t="shared" si="1"/>
        <v>0</v>
      </c>
      <c r="M17" s="5"/>
      <c r="N17" s="23" t="s">
        <v>15</v>
      </c>
      <c r="O17" s="24">
        <f t="shared" si="2"/>
        <v>134.661</v>
      </c>
      <c r="P17" s="67"/>
      <c r="Q17" s="25">
        <v>0.02</v>
      </c>
      <c r="R17" s="26">
        <f t="shared" si="3"/>
        <v>0</v>
      </c>
      <c r="S17" s="5"/>
      <c r="U17" s="77"/>
    </row>
    <row r="18" spans="1:23" x14ac:dyDescent="0.25">
      <c r="A18" s="5"/>
      <c r="B18" s="23" t="s">
        <v>16</v>
      </c>
      <c r="C18" s="24">
        <f t="shared" si="4"/>
        <v>36.795717046238011</v>
      </c>
      <c r="D18" s="67">
        <v>12</v>
      </c>
      <c r="E18" s="28">
        <v>0.02</v>
      </c>
      <c r="F18" s="26">
        <f t="shared" si="5"/>
        <v>0.72148464796545397</v>
      </c>
      <c r="G18" s="5"/>
      <c r="H18" s="23" t="s">
        <v>16</v>
      </c>
      <c r="I18" s="24">
        <f t="shared" si="0"/>
        <v>38.938790000000012</v>
      </c>
      <c r="J18" s="67">
        <v>1</v>
      </c>
      <c r="K18" s="25">
        <v>0.02</v>
      </c>
      <c r="L18" s="26">
        <f t="shared" si="1"/>
        <v>6.4790000000002124E-2</v>
      </c>
      <c r="M18" s="5"/>
      <c r="N18" s="23" t="s">
        <v>16</v>
      </c>
      <c r="O18" s="24">
        <f t="shared" si="2"/>
        <v>134.661</v>
      </c>
      <c r="P18" s="67"/>
      <c r="Q18" s="25">
        <v>0.02</v>
      </c>
      <c r="R18" s="26">
        <f t="shared" si="3"/>
        <v>0</v>
      </c>
      <c r="S18" s="5"/>
      <c r="U18" s="77"/>
    </row>
    <row r="19" spans="1:23" x14ac:dyDescent="0.25">
      <c r="A19" s="5"/>
      <c r="B19" s="23" t="s">
        <v>17</v>
      </c>
      <c r="C19" s="24">
        <f t="shared" si="4"/>
        <v>37.715609972393956</v>
      </c>
      <c r="D19" s="67">
        <v>12</v>
      </c>
      <c r="E19" s="28">
        <v>2.5000000000000001E-2</v>
      </c>
      <c r="F19" s="26">
        <f t="shared" si="5"/>
        <v>0.91989292615594564</v>
      </c>
      <c r="G19" s="5"/>
      <c r="H19" s="23" t="s">
        <v>17</v>
      </c>
      <c r="I19" s="24">
        <f t="shared" si="0"/>
        <v>39.912259750000011</v>
      </c>
      <c r="J19" s="67">
        <v>12</v>
      </c>
      <c r="K19" s="25">
        <v>2.5000000000000001E-2</v>
      </c>
      <c r="L19" s="26">
        <f t="shared" si="1"/>
        <v>0.97346974999999958</v>
      </c>
      <c r="M19" s="5"/>
      <c r="N19" s="23" t="s">
        <v>17</v>
      </c>
      <c r="O19" s="24">
        <f t="shared" si="2"/>
        <v>134.661</v>
      </c>
      <c r="P19" s="67"/>
      <c r="Q19" s="25">
        <v>2.5000000000000001E-2</v>
      </c>
      <c r="R19" s="26">
        <f t="shared" si="3"/>
        <v>0</v>
      </c>
      <c r="S19" s="5"/>
      <c r="U19" s="77"/>
    </row>
    <row r="20" spans="1:23" x14ac:dyDescent="0.25">
      <c r="A20" s="5"/>
      <c r="B20" s="23" t="s">
        <v>18</v>
      </c>
      <c r="C20" s="24">
        <f t="shared" si="4"/>
        <v>39.148803151344929</v>
      </c>
      <c r="D20" s="67">
        <v>12</v>
      </c>
      <c r="E20" s="28">
        <v>3.7999999999999999E-2</v>
      </c>
      <c r="F20" s="26">
        <f t="shared" si="5"/>
        <v>1.4331931789509724</v>
      </c>
      <c r="G20" s="5"/>
      <c r="H20" s="23" t="s">
        <v>18</v>
      </c>
      <c r="I20" s="24">
        <f t="shared" si="0"/>
        <v>41.42892562050001</v>
      </c>
      <c r="J20" s="67">
        <v>12</v>
      </c>
      <c r="K20" s="25">
        <v>3.7999999999999999E-2</v>
      </c>
      <c r="L20" s="26">
        <f t="shared" si="1"/>
        <v>1.5166658704999989</v>
      </c>
      <c r="M20" s="5"/>
      <c r="N20" s="23" t="s">
        <v>18</v>
      </c>
      <c r="O20" s="24">
        <f t="shared" si="2"/>
        <v>134.661</v>
      </c>
      <c r="P20" s="67"/>
      <c r="Q20" s="25">
        <v>3.7999999999999999E-2</v>
      </c>
      <c r="R20" s="26">
        <f t="shared" si="3"/>
        <v>0</v>
      </c>
      <c r="S20" s="5"/>
      <c r="U20" s="77"/>
    </row>
    <row r="21" spans="1:23" x14ac:dyDescent="0.25">
      <c r="A21" s="5"/>
      <c r="B21" s="23" t="s">
        <v>19</v>
      </c>
      <c r="C21" s="24">
        <f t="shared" si="4"/>
        <v>41.262838521517558</v>
      </c>
      <c r="D21" s="67">
        <v>12</v>
      </c>
      <c r="E21" s="28">
        <v>5.3999999999999999E-2</v>
      </c>
      <c r="F21" s="26">
        <f t="shared" si="5"/>
        <v>2.1140353701726298</v>
      </c>
      <c r="G21" s="5"/>
      <c r="H21" s="23" t="s">
        <v>19</v>
      </c>
      <c r="I21" s="24">
        <f t="shared" si="0"/>
        <v>43.666087604007011</v>
      </c>
      <c r="J21" s="67">
        <v>12</v>
      </c>
      <c r="K21" s="25">
        <v>5.3999999999999999E-2</v>
      </c>
      <c r="L21" s="26">
        <f t="shared" si="1"/>
        <v>2.2371619835070007</v>
      </c>
      <c r="M21" s="5"/>
      <c r="N21" s="23" t="s">
        <v>19</v>
      </c>
      <c r="O21" s="24">
        <f t="shared" si="2"/>
        <v>134.96398725</v>
      </c>
      <c r="P21" s="70">
        <v>0.5</v>
      </c>
      <c r="Q21" s="25">
        <v>5.3999999999999999E-2</v>
      </c>
      <c r="R21" s="26">
        <f t="shared" si="3"/>
        <v>0.30298725000000104</v>
      </c>
      <c r="S21" s="5"/>
      <c r="U21" s="77"/>
    </row>
    <row r="22" spans="1:23" x14ac:dyDescent="0.25">
      <c r="A22" s="5"/>
      <c r="B22" s="23" t="s">
        <v>20</v>
      </c>
      <c r="C22" s="24">
        <f t="shared" si="4"/>
        <v>42.789563546813703</v>
      </c>
      <c r="D22" s="67">
        <v>12</v>
      </c>
      <c r="E22" s="28">
        <v>3.6999999999999998E-2</v>
      </c>
      <c r="F22" s="26">
        <f t="shared" si="5"/>
        <v>1.5267250252961446</v>
      </c>
      <c r="G22" s="5"/>
      <c r="H22" s="23" t="s">
        <v>20</v>
      </c>
      <c r="I22" s="24">
        <f t="shared" si="0"/>
        <v>45.281732845355265</v>
      </c>
      <c r="J22" s="67">
        <v>12</v>
      </c>
      <c r="K22" s="28">
        <v>3.6999999999999998E-2</v>
      </c>
      <c r="L22" s="26">
        <f t="shared" si="1"/>
        <v>1.615645241348254</v>
      </c>
      <c r="M22" s="5"/>
      <c r="N22" s="23" t="s">
        <v>20</v>
      </c>
      <c r="O22" s="24">
        <f t="shared" si="2"/>
        <v>139.95765477825</v>
      </c>
      <c r="P22" s="67">
        <v>12</v>
      </c>
      <c r="Q22" s="28">
        <v>3.6999999999999998E-2</v>
      </c>
      <c r="R22" s="26">
        <f t="shared" si="3"/>
        <v>4.9936675282500005</v>
      </c>
      <c r="S22" s="5"/>
      <c r="U22" s="77"/>
    </row>
    <row r="23" spans="1:23" x14ac:dyDescent="0.25">
      <c r="A23" s="5"/>
      <c r="B23" s="23" t="s">
        <v>21</v>
      </c>
      <c r="C23" s="24">
        <f t="shared" si="4"/>
        <v>44.287198270952182</v>
      </c>
      <c r="D23" s="67">
        <v>12</v>
      </c>
      <c r="E23" s="28">
        <v>3.5000000000000003E-2</v>
      </c>
      <c r="F23" s="26">
        <f t="shared" si="5"/>
        <v>1.4976347241384786</v>
      </c>
      <c r="G23" s="5"/>
      <c r="H23" s="23" t="s">
        <v>21</v>
      </c>
      <c r="I23" s="24">
        <f t="shared" si="0"/>
        <v>46.866593494942698</v>
      </c>
      <c r="J23" s="67">
        <v>12</v>
      </c>
      <c r="K23" s="28">
        <v>3.5000000000000003E-2</v>
      </c>
      <c r="L23" s="26">
        <f t="shared" si="1"/>
        <v>1.5848606495874336</v>
      </c>
      <c r="M23" s="5"/>
      <c r="N23" s="23" t="s">
        <v>21</v>
      </c>
      <c r="O23" s="24">
        <f t="shared" si="2"/>
        <v>144.85617269548874</v>
      </c>
      <c r="P23" s="67">
        <v>12</v>
      </c>
      <c r="Q23" s="28">
        <v>3.5000000000000003E-2</v>
      </c>
      <c r="R23" s="26">
        <f t="shared" si="3"/>
        <v>4.8985179172387348</v>
      </c>
      <c r="S23" s="5"/>
      <c r="U23" s="77"/>
    </row>
    <row r="24" spans="1:23" x14ac:dyDescent="0.25">
      <c r="A24" s="5"/>
      <c r="B24" s="23" t="s">
        <v>22</v>
      </c>
      <c r="C24" s="24">
        <f t="shared" si="4"/>
        <v>45.837250210435506</v>
      </c>
      <c r="D24" s="67">
        <v>12</v>
      </c>
      <c r="E24" s="28">
        <v>3.5000000000000003E-2</v>
      </c>
      <c r="F24" s="26">
        <f t="shared" si="5"/>
        <v>1.5500519394833248</v>
      </c>
      <c r="G24" s="5"/>
      <c r="H24" s="23" t="s">
        <v>22</v>
      </c>
      <c r="I24" s="24">
        <f>+I23*(1+(K24*J24/12))</f>
        <v>48.506924267265688</v>
      </c>
      <c r="J24" s="67">
        <v>12</v>
      </c>
      <c r="K24" s="28">
        <v>3.5000000000000003E-2</v>
      </c>
      <c r="L24" s="26">
        <f t="shared" si="1"/>
        <v>1.6403307723229901</v>
      </c>
      <c r="M24" s="5"/>
      <c r="N24" s="23" t="s">
        <v>22</v>
      </c>
      <c r="O24" s="24">
        <f t="shared" si="2"/>
        <v>149.92613873983083</v>
      </c>
      <c r="P24" s="67">
        <v>12</v>
      </c>
      <c r="Q24" s="28">
        <v>3.5000000000000003E-2</v>
      </c>
      <c r="R24" s="26">
        <f t="shared" si="3"/>
        <v>5.0699660443420953</v>
      </c>
      <c r="S24" s="5"/>
      <c r="U24" s="77"/>
    </row>
    <row r="25" spans="1:23" x14ac:dyDescent="0.25">
      <c r="A25" s="5"/>
      <c r="B25" s="23" t="s">
        <v>23</v>
      </c>
      <c r="C25" s="24">
        <f>+C24*(1+(E25*D25/12))</f>
        <v>47.441553967800743</v>
      </c>
      <c r="D25" s="67">
        <v>12</v>
      </c>
      <c r="E25" s="28">
        <v>3.5000000000000003E-2</v>
      </c>
      <c r="F25" s="26">
        <f t="shared" si="5"/>
        <v>1.604303757365237</v>
      </c>
      <c r="G25" s="5"/>
      <c r="H25" s="23" t="s">
        <v>23</v>
      </c>
      <c r="I25" s="24">
        <f>+I24*(1+(K25*J25/12))</f>
        <v>50.204666616619981</v>
      </c>
      <c r="J25" s="67">
        <v>12</v>
      </c>
      <c r="K25" s="28">
        <v>3.5000000000000003E-2</v>
      </c>
      <c r="L25" s="26">
        <f t="shared" si="1"/>
        <v>1.6977423493542929</v>
      </c>
      <c r="M25" s="5"/>
      <c r="N25" s="23" t="s">
        <v>23</v>
      </c>
      <c r="O25" s="24">
        <f>+O24*(1+(Q25*P25/12))</f>
        <v>155.17355359572491</v>
      </c>
      <c r="P25" s="67">
        <v>12</v>
      </c>
      <c r="Q25" s="28">
        <v>3.5000000000000003E-2</v>
      </c>
      <c r="R25" s="26">
        <f t="shared" si="3"/>
        <v>5.2474148558940783</v>
      </c>
      <c r="S25" s="5"/>
      <c r="U25" s="77"/>
    </row>
    <row r="26" spans="1:23" x14ac:dyDescent="0.25">
      <c r="A26" s="5"/>
      <c r="B26" s="23" t="s">
        <v>24</v>
      </c>
      <c r="C26" s="24">
        <f>+C25*(1+(E26*D26/12))</f>
        <v>49.102008356673764</v>
      </c>
      <c r="D26" s="67">
        <v>12</v>
      </c>
      <c r="E26" s="28">
        <v>3.5000000000000003E-2</v>
      </c>
      <c r="F26" s="26">
        <f t="shared" si="5"/>
        <v>1.6604543888730205</v>
      </c>
      <c r="G26" s="5"/>
      <c r="H26" s="23" t="s">
        <v>24</v>
      </c>
      <c r="I26" s="24">
        <f>+I25*(1+(K26*J26/12))</f>
        <v>51.961829948201675</v>
      </c>
      <c r="J26" s="67">
        <v>12</v>
      </c>
      <c r="K26" s="28">
        <v>3.5000000000000003E-2</v>
      </c>
      <c r="L26" s="26">
        <f t="shared" si="1"/>
        <v>1.7571633315816939</v>
      </c>
      <c r="M26" s="5"/>
      <c r="N26" s="23" t="s">
        <v>24</v>
      </c>
      <c r="O26" s="24">
        <f>+O25*(1+(Q26*P26/12))</f>
        <v>160.60462797157527</v>
      </c>
      <c r="P26" s="67">
        <v>12</v>
      </c>
      <c r="Q26" s="28">
        <v>3.5000000000000003E-2</v>
      </c>
      <c r="R26" s="26">
        <f t="shared" si="3"/>
        <v>5.4310743758503577</v>
      </c>
      <c r="S26" s="5"/>
      <c r="U26" s="77"/>
    </row>
    <row r="27" spans="1:23" ht="15.75" thickBot="1" x14ac:dyDescent="0.3">
      <c r="A27" s="5"/>
      <c r="B27" s="23"/>
      <c r="C27" s="24"/>
      <c r="D27" s="7"/>
      <c r="E27" s="29" t="s">
        <v>25</v>
      </c>
      <c r="F27" s="30">
        <f>SUM(F8:F26)</f>
        <v>18.768008356673764</v>
      </c>
      <c r="G27" s="5"/>
      <c r="H27" s="23"/>
      <c r="I27" s="24"/>
      <c r="J27" s="7"/>
      <c r="K27" s="29" t="s">
        <v>25</v>
      </c>
      <c r="L27" s="30">
        <f>SUM(L8:L26)</f>
        <v>13.087829948201666</v>
      </c>
      <c r="M27" s="5"/>
      <c r="N27" s="23"/>
      <c r="O27" s="24"/>
      <c r="P27" s="7"/>
      <c r="Q27" s="29" t="s">
        <v>25</v>
      </c>
      <c r="R27" s="30">
        <f>SUM(R8:R26)</f>
        <v>25.943627971575268</v>
      </c>
      <c r="S27" s="5"/>
    </row>
    <row r="28" spans="1:23" ht="15.75" thickTop="1" x14ac:dyDescent="0.25">
      <c r="A28" s="5"/>
      <c r="B28" s="31"/>
      <c r="C28" s="5"/>
      <c r="D28" s="7"/>
      <c r="E28" s="32"/>
      <c r="F28" s="26"/>
      <c r="G28" s="5"/>
      <c r="H28" s="33"/>
      <c r="I28" s="34"/>
      <c r="J28" s="7"/>
      <c r="K28" s="32"/>
      <c r="L28" s="35"/>
      <c r="M28" s="5"/>
      <c r="N28" s="36"/>
      <c r="O28" s="37"/>
      <c r="P28" s="7"/>
      <c r="Q28" s="32"/>
      <c r="R28" s="26"/>
      <c r="S28" s="5"/>
    </row>
    <row r="29" spans="1:23" x14ac:dyDescent="0.25">
      <c r="A29" s="5"/>
      <c r="B29" s="31"/>
      <c r="C29" s="38"/>
      <c r="D29" s="7"/>
      <c r="E29" s="5"/>
      <c r="F29" s="22"/>
      <c r="G29" s="5"/>
      <c r="H29" s="31"/>
      <c r="I29" s="5"/>
      <c r="J29" s="7"/>
      <c r="K29" s="5"/>
      <c r="L29" s="22"/>
      <c r="M29" s="5"/>
      <c r="N29" s="31"/>
      <c r="O29" s="38"/>
      <c r="P29" s="7"/>
      <c r="Q29" s="5"/>
      <c r="R29" s="22"/>
      <c r="S29" s="5"/>
    </row>
    <row r="30" spans="1:23" x14ac:dyDescent="0.25">
      <c r="A30" s="5"/>
      <c r="B30" s="33" t="s">
        <v>43</v>
      </c>
      <c r="C30" s="39">
        <f>+C7</f>
        <v>30.334</v>
      </c>
      <c r="D30" s="74" t="s">
        <v>35</v>
      </c>
      <c r="E30" s="5"/>
      <c r="F30" s="22"/>
      <c r="G30" s="5"/>
      <c r="H30" s="33" t="s">
        <v>43</v>
      </c>
      <c r="I30" s="39">
        <f>+I7</f>
        <v>38.874000000000009</v>
      </c>
      <c r="J30" s="74" t="s">
        <v>35</v>
      </c>
      <c r="K30" s="5"/>
      <c r="L30" s="22"/>
      <c r="M30" s="5"/>
      <c r="N30" s="33" t="s">
        <v>43</v>
      </c>
      <c r="O30" s="39">
        <f>+O7</f>
        <v>134.661</v>
      </c>
      <c r="P30" s="74" t="s">
        <v>35</v>
      </c>
      <c r="Q30" s="5"/>
      <c r="R30" s="22"/>
      <c r="S30" s="5"/>
    </row>
    <row r="31" spans="1:23" x14ac:dyDescent="0.25">
      <c r="A31" s="5"/>
      <c r="B31" s="33" t="s">
        <v>34</v>
      </c>
      <c r="C31" s="40">
        <f>F27</f>
        <v>18.768008356673764</v>
      </c>
      <c r="D31" s="74" t="s">
        <v>36</v>
      </c>
      <c r="E31" s="5"/>
      <c r="F31" s="22"/>
      <c r="G31" s="5"/>
      <c r="H31" s="33" t="s">
        <v>34</v>
      </c>
      <c r="I31" s="40">
        <f>L27</f>
        <v>13.087829948201666</v>
      </c>
      <c r="J31" s="74" t="s">
        <v>36</v>
      </c>
      <c r="K31" s="5"/>
      <c r="L31" s="22"/>
      <c r="M31" s="5"/>
      <c r="N31" s="33" t="s">
        <v>34</v>
      </c>
      <c r="O31" s="40">
        <f>R27</f>
        <v>25.943627971575268</v>
      </c>
      <c r="P31" s="74" t="s">
        <v>36</v>
      </c>
      <c r="Q31" s="5"/>
      <c r="R31" s="22"/>
      <c r="S31" s="5"/>
    </row>
    <row r="32" spans="1:23" s="2" customFormat="1" ht="15.75" thickBot="1" x14ac:dyDescent="0.3">
      <c r="A32" s="19"/>
      <c r="B32" s="41" t="s">
        <v>42</v>
      </c>
      <c r="C32" s="42">
        <f>+C30+C31</f>
        <v>49.102008356673764</v>
      </c>
      <c r="D32" s="75" t="s">
        <v>37</v>
      </c>
      <c r="E32" s="19"/>
      <c r="F32" s="43"/>
      <c r="G32" s="19"/>
      <c r="H32" s="41" t="s">
        <v>42</v>
      </c>
      <c r="I32" s="42">
        <f>+I30+I31</f>
        <v>51.961829948201675</v>
      </c>
      <c r="J32" s="75" t="s">
        <v>37</v>
      </c>
      <c r="K32" s="19"/>
      <c r="L32" s="43"/>
      <c r="M32" s="19"/>
      <c r="N32" s="41" t="s">
        <v>42</v>
      </c>
      <c r="O32" s="42">
        <f>+O30+O31</f>
        <v>160.60462797157527</v>
      </c>
      <c r="P32" s="75" t="s">
        <v>37</v>
      </c>
      <c r="Q32" s="19"/>
      <c r="R32" s="43"/>
      <c r="S32" s="19"/>
      <c r="T32" s="19"/>
      <c r="U32" s="19"/>
      <c r="V32" s="19"/>
      <c r="W32" s="19"/>
    </row>
    <row r="33" spans="1:23" ht="15.75" thickTop="1" x14ac:dyDescent="0.25">
      <c r="A33" s="5"/>
      <c r="B33" s="31"/>
      <c r="C33" s="38"/>
      <c r="D33" s="74"/>
      <c r="E33" s="5"/>
      <c r="F33" s="22"/>
      <c r="G33" s="5"/>
      <c r="H33" s="31"/>
      <c r="I33" s="5"/>
      <c r="J33" s="74"/>
      <c r="K33" s="5"/>
      <c r="L33" s="22"/>
      <c r="M33" s="5"/>
      <c r="N33" s="31"/>
      <c r="O33" s="38"/>
      <c r="P33" s="74"/>
      <c r="Q33" s="5"/>
      <c r="R33" s="22"/>
      <c r="S33" s="5"/>
    </row>
    <row r="34" spans="1:23" x14ac:dyDescent="0.25">
      <c r="A34" s="5"/>
      <c r="B34" s="31" t="s">
        <v>41</v>
      </c>
      <c r="C34" s="44">
        <v>13.6</v>
      </c>
      <c r="D34" s="74" t="s">
        <v>38</v>
      </c>
      <c r="E34" s="5"/>
      <c r="F34" s="22"/>
      <c r="G34" s="5"/>
      <c r="H34" s="31" t="s">
        <v>41</v>
      </c>
      <c r="I34" s="44">
        <v>12.2</v>
      </c>
      <c r="J34" s="74" t="s">
        <v>38</v>
      </c>
      <c r="K34" s="5"/>
      <c r="L34" s="22"/>
      <c r="M34" s="5"/>
      <c r="N34" s="31" t="s">
        <v>41</v>
      </c>
      <c r="O34" s="44">
        <v>49</v>
      </c>
      <c r="P34" s="74" t="s">
        <v>38</v>
      </c>
      <c r="Q34" s="5"/>
      <c r="R34" s="22"/>
      <c r="S34" s="5"/>
    </row>
    <row r="35" spans="1:23" ht="15.75" thickBot="1" x14ac:dyDescent="0.3">
      <c r="A35" s="5"/>
      <c r="B35" s="45" t="s">
        <v>40</v>
      </c>
      <c r="C35" s="46">
        <f>+C32/C34</f>
        <v>3.6104417909318944</v>
      </c>
      <c r="D35" s="76" t="s">
        <v>39</v>
      </c>
      <c r="E35" s="47"/>
      <c r="F35" s="48"/>
      <c r="G35" s="49"/>
      <c r="H35" s="45" t="s">
        <v>40</v>
      </c>
      <c r="I35" s="50">
        <f>+I32/I34</f>
        <v>4.2591663891968592</v>
      </c>
      <c r="J35" s="76" t="s">
        <v>39</v>
      </c>
      <c r="K35" s="47"/>
      <c r="L35" s="48"/>
      <c r="M35" s="49"/>
      <c r="N35" s="45" t="s">
        <v>40</v>
      </c>
      <c r="O35" s="51">
        <f>+O32/O34</f>
        <v>3.2776454688076586</v>
      </c>
      <c r="P35" s="76" t="s">
        <v>39</v>
      </c>
      <c r="Q35" s="47"/>
      <c r="R35" s="48"/>
      <c r="S35" s="49"/>
    </row>
    <row r="36" spans="1:23" x14ac:dyDescent="0.25">
      <c r="A36" s="5"/>
      <c r="B36" s="5"/>
      <c r="C36" s="5"/>
      <c r="D36" s="68"/>
      <c r="E36" s="38"/>
      <c r="F36" s="38"/>
      <c r="G36" s="5"/>
      <c r="H36" s="5"/>
      <c r="I36" s="5"/>
      <c r="J36" s="68"/>
      <c r="K36" s="52"/>
      <c r="L36" s="52"/>
      <c r="M36" s="5"/>
      <c r="N36" s="5"/>
      <c r="O36" s="5"/>
      <c r="P36" s="68"/>
      <c r="Q36" s="38"/>
      <c r="R36" s="38"/>
      <c r="S36" s="5"/>
    </row>
    <row r="37" spans="1:23" ht="18.75" x14ac:dyDescent="0.3">
      <c r="A37" s="78" t="s">
        <v>48</v>
      </c>
      <c r="B37" s="5"/>
      <c r="C37" s="5"/>
      <c r="D37" s="68"/>
      <c r="E37" s="38"/>
      <c r="F37" s="38"/>
      <c r="G37" s="5"/>
      <c r="H37" s="5"/>
      <c r="I37" s="5"/>
      <c r="J37" s="68"/>
      <c r="K37" s="52"/>
      <c r="L37" s="52"/>
      <c r="M37" s="5"/>
      <c r="N37" s="5"/>
      <c r="O37" s="5"/>
      <c r="P37" s="68"/>
      <c r="Q37" s="38"/>
      <c r="R37" s="38"/>
      <c r="S37" s="5"/>
    </row>
    <row r="38" spans="1:23" ht="18.75" x14ac:dyDescent="0.3">
      <c r="A38" s="4" t="s">
        <v>47</v>
      </c>
      <c r="B38" s="5"/>
      <c r="C38" s="5"/>
      <c r="D38" s="7"/>
      <c r="E38" s="5"/>
      <c r="F38" s="5"/>
      <c r="G38" s="5"/>
      <c r="H38" s="5"/>
      <c r="I38" s="5"/>
      <c r="J38" s="7"/>
      <c r="K38" s="5"/>
      <c r="L38" s="5"/>
      <c r="M38" s="5"/>
      <c r="N38" s="5"/>
      <c r="O38" s="5"/>
      <c r="P38" s="7"/>
      <c r="Q38" s="5"/>
      <c r="R38" s="5"/>
      <c r="S38" s="5"/>
    </row>
    <row r="39" spans="1:23" ht="15.75" thickBot="1" x14ac:dyDescent="0.3">
      <c r="A39" s="9" t="s">
        <v>0</v>
      </c>
      <c r="B39" s="5"/>
      <c r="C39" s="5"/>
      <c r="D39" s="7"/>
      <c r="E39" s="5"/>
      <c r="F39" s="5"/>
      <c r="G39" s="5"/>
      <c r="H39" s="5"/>
      <c r="I39" s="5"/>
      <c r="J39" s="7"/>
      <c r="K39" s="5"/>
      <c r="L39" s="5"/>
      <c r="M39" s="5"/>
      <c r="N39" s="5"/>
      <c r="O39" s="5"/>
      <c r="P39" s="7"/>
      <c r="Q39" s="5"/>
      <c r="R39" s="5"/>
      <c r="S39" s="5"/>
    </row>
    <row r="40" spans="1:23" s="3" customFormat="1" x14ac:dyDescent="0.25">
      <c r="A40" s="10"/>
      <c r="B40" s="11" t="s">
        <v>1</v>
      </c>
      <c r="C40" s="12" t="s">
        <v>44</v>
      </c>
      <c r="D40" s="69"/>
      <c r="E40" s="13"/>
      <c r="F40" s="14"/>
      <c r="G40" s="15"/>
      <c r="H40" s="11" t="s">
        <v>1</v>
      </c>
      <c r="I40" s="12" t="s">
        <v>45</v>
      </c>
      <c r="J40" s="69"/>
      <c r="K40" s="13"/>
      <c r="L40" s="14"/>
      <c r="M40" s="15"/>
      <c r="N40" s="11" t="s">
        <v>1</v>
      </c>
      <c r="O40" s="12" t="s">
        <v>46</v>
      </c>
      <c r="P40" s="69"/>
      <c r="Q40" s="13"/>
      <c r="R40" s="14"/>
      <c r="S40" s="15"/>
      <c r="T40" s="10"/>
      <c r="U40" s="10"/>
      <c r="V40" s="10"/>
      <c r="W40" s="10"/>
    </row>
    <row r="41" spans="1:23" x14ac:dyDescent="0.25">
      <c r="A41" s="5"/>
      <c r="B41" s="53"/>
      <c r="C41" s="54"/>
      <c r="D41" s="7"/>
      <c r="E41" s="5"/>
      <c r="F41" s="55"/>
      <c r="G41" s="56"/>
      <c r="H41" s="57"/>
      <c r="I41" s="54"/>
      <c r="J41" s="7"/>
      <c r="K41" s="5"/>
      <c r="L41" s="55"/>
      <c r="M41" s="58"/>
      <c r="N41" s="59"/>
      <c r="O41" s="54"/>
      <c r="P41" s="7"/>
      <c r="Q41" s="5"/>
      <c r="R41" s="55"/>
      <c r="S41" s="56"/>
    </row>
    <row r="42" spans="1:23" s="2" customFormat="1" ht="30" x14ac:dyDescent="0.25">
      <c r="A42" s="19"/>
      <c r="B42" s="16" t="s">
        <v>2</v>
      </c>
      <c r="C42" s="17" t="s">
        <v>3</v>
      </c>
      <c r="D42" s="17" t="s">
        <v>4</v>
      </c>
      <c r="E42" s="17" t="s">
        <v>33</v>
      </c>
      <c r="F42" s="18" t="s">
        <v>5</v>
      </c>
      <c r="G42" s="19"/>
      <c r="H42" s="16" t="s">
        <v>2</v>
      </c>
      <c r="I42" s="17" t="s">
        <v>3</v>
      </c>
      <c r="J42" s="17" t="s">
        <v>4</v>
      </c>
      <c r="K42" s="17" t="s">
        <v>33</v>
      </c>
      <c r="L42" s="18" t="s">
        <v>5</v>
      </c>
      <c r="M42" s="19"/>
      <c r="N42" s="16" t="s">
        <v>2</v>
      </c>
      <c r="O42" s="17" t="s">
        <v>3</v>
      </c>
      <c r="P42" s="17" t="s">
        <v>4</v>
      </c>
      <c r="Q42" s="17" t="s">
        <v>33</v>
      </c>
      <c r="R42" s="18" t="s">
        <v>5</v>
      </c>
      <c r="S42" s="19"/>
      <c r="T42" s="19"/>
      <c r="U42" s="19"/>
      <c r="V42" s="19"/>
      <c r="W42" s="19"/>
    </row>
    <row r="43" spans="1:23" x14ac:dyDescent="0.25">
      <c r="A43" s="5"/>
      <c r="B43" s="20">
        <v>45643</v>
      </c>
      <c r="C43" s="21">
        <v>25.154</v>
      </c>
      <c r="D43" s="66"/>
      <c r="E43" s="5"/>
      <c r="F43" s="22"/>
      <c r="G43" s="5"/>
      <c r="H43" s="20">
        <v>44650</v>
      </c>
      <c r="I43" s="21">
        <v>42.559000000000005</v>
      </c>
      <c r="J43" s="66"/>
      <c r="K43" s="5"/>
      <c r="L43" s="22"/>
      <c r="M43" s="5"/>
      <c r="N43" s="20">
        <v>44650</v>
      </c>
      <c r="O43" s="21">
        <v>49.708000000000006</v>
      </c>
      <c r="P43" s="66"/>
      <c r="Q43" s="5"/>
      <c r="R43" s="22"/>
      <c r="S43" s="5"/>
    </row>
    <row r="44" spans="1:23" x14ac:dyDescent="0.25">
      <c r="A44" s="5"/>
      <c r="B44" s="23" t="s">
        <v>6</v>
      </c>
      <c r="C44" s="24">
        <f t="shared" ref="C44:C60" si="6">+C43*(1+(E44*D44/12))</f>
        <v>25.154</v>
      </c>
      <c r="D44" s="67"/>
      <c r="E44" s="25">
        <v>0.02</v>
      </c>
      <c r="F44" s="26">
        <f t="shared" ref="F44:F62" si="7">+C44-C43</f>
        <v>0</v>
      </c>
      <c r="G44" s="5"/>
      <c r="H44" s="23" t="s">
        <v>6</v>
      </c>
      <c r="I44" s="24">
        <f t="shared" ref="I44:I62" si="8">+I43*(1+(K44*J44/12))</f>
        <v>42.559000000000005</v>
      </c>
      <c r="J44" s="67"/>
      <c r="K44" s="25">
        <v>0.02</v>
      </c>
      <c r="L44" s="26">
        <f t="shared" ref="L44:L62" si="9">+I44-I43</f>
        <v>0</v>
      </c>
      <c r="M44" s="5"/>
      <c r="N44" s="23" t="s">
        <v>6</v>
      </c>
      <c r="O44" s="24">
        <f t="shared" ref="O44:O62" si="10">+O43*(1+(Q44*P44/12))</f>
        <v>49.708000000000006</v>
      </c>
      <c r="P44" s="67"/>
      <c r="Q44" s="25">
        <v>0.02</v>
      </c>
      <c r="R44" s="26">
        <f t="shared" ref="R44:R62" si="11">+O44-O43</f>
        <v>0</v>
      </c>
      <c r="S44" s="5"/>
      <c r="U44" s="77"/>
    </row>
    <row r="45" spans="1:23" x14ac:dyDescent="0.25">
      <c r="A45" s="5"/>
      <c r="B45" s="23" t="s">
        <v>7</v>
      </c>
      <c r="C45" s="24">
        <f t="shared" si="6"/>
        <v>25.154</v>
      </c>
      <c r="D45" s="67"/>
      <c r="E45" s="25">
        <v>0.02</v>
      </c>
      <c r="F45" s="26">
        <f t="shared" si="7"/>
        <v>0</v>
      </c>
      <c r="G45" s="5"/>
      <c r="H45" s="23" t="s">
        <v>7</v>
      </c>
      <c r="I45" s="24">
        <f t="shared" si="8"/>
        <v>42.559000000000005</v>
      </c>
      <c r="J45" s="67"/>
      <c r="K45" s="25">
        <v>0.02</v>
      </c>
      <c r="L45" s="26">
        <f t="shared" si="9"/>
        <v>0</v>
      </c>
      <c r="M45" s="5"/>
      <c r="N45" s="23" t="s">
        <v>7</v>
      </c>
      <c r="O45" s="24">
        <f t="shared" si="10"/>
        <v>49.708000000000006</v>
      </c>
      <c r="P45" s="67"/>
      <c r="Q45" s="25">
        <v>0.02</v>
      </c>
      <c r="R45" s="26">
        <f t="shared" si="11"/>
        <v>0</v>
      </c>
      <c r="S45" s="5"/>
      <c r="U45" s="77"/>
    </row>
    <row r="46" spans="1:23" x14ac:dyDescent="0.25">
      <c r="A46" s="5"/>
      <c r="B46" s="23" t="s">
        <v>8</v>
      </c>
      <c r="C46" s="24">
        <f t="shared" si="6"/>
        <v>25.154</v>
      </c>
      <c r="D46" s="67"/>
      <c r="E46" s="25">
        <v>0.02</v>
      </c>
      <c r="F46" s="26">
        <f t="shared" si="7"/>
        <v>0</v>
      </c>
      <c r="G46" s="5"/>
      <c r="H46" s="23" t="s">
        <v>8</v>
      </c>
      <c r="I46" s="24">
        <f t="shared" si="8"/>
        <v>42.559000000000005</v>
      </c>
      <c r="J46" s="67"/>
      <c r="K46" s="25">
        <v>0.02</v>
      </c>
      <c r="L46" s="26">
        <f t="shared" si="9"/>
        <v>0</v>
      </c>
      <c r="M46" s="5"/>
      <c r="N46" s="23" t="s">
        <v>8</v>
      </c>
      <c r="O46" s="24">
        <f t="shared" si="10"/>
        <v>49.708000000000006</v>
      </c>
      <c r="P46" s="67"/>
      <c r="Q46" s="25">
        <v>0.02</v>
      </c>
      <c r="R46" s="26">
        <f t="shared" si="11"/>
        <v>0</v>
      </c>
      <c r="S46" s="5"/>
      <c r="U46" s="77"/>
    </row>
    <row r="47" spans="1:23" x14ac:dyDescent="0.25">
      <c r="A47" s="5"/>
      <c r="B47" s="23" t="s">
        <v>9</v>
      </c>
      <c r="C47" s="24">
        <f t="shared" si="6"/>
        <v>25.154</v>
      </c>
      <c r="D47" s="67"/>
      <c r="E47" s="25">
        <v>0.02</v>
      </c>
      <c r="F47" s="26">
        <f t="shared" si="7"/>
        <v>0</v>
      </c>
      <c r="G47" s="5"/>
      <c r="H47" s="23" t="s">
        <v>9</v>
      </c>
      <c r="I47" s="24">
        <f t="shared" si="8"/>
        <v>42.559000000000005</v>
      </c>
      <c r="J47" s="67"/>
      <c r="K47" s="25">
        <v>0.02</v>
      </c>
      <c r="L47" s="26">
        <f t="shared" si="9"/>
        <v>0</v>
      </c>
      <c r="M47" s="5"/>
      <c r="N47" s="23" t="s">
        <v>9</v>
      </c>
      <c r="O47" s="24">
        <f t="shared" si="10"/>
        <v>49.708000000000006</v>
      </c>
      <c r="P47" s="67"/>
      <c r="Q47" s="25">
        <v>0.02</v>
      </c>
      <c r="R47" s="26">
        <f t="shared" si="11"/>
        <v>0</v>
      </c>
      <c r="S47" s="5"/>
      <c r="U47" s="77"/>
    </row>
    <row r="48" spans="1:23" x14ac:dyDescent="0.25">
      <c r="A48" s="5"/>
      <c r="B48" s="23" t="s">
        <v>10</v>
      </c>
      <c r="C48" s="24">
        <f t="shared" si="6"/>
        <v>25.154</v>
      </c>
      <c r="D48" s="67"/>
      <c r="E48" s="25">
        <v>0.02</v>
      </c>
      <c r="F48" s="26">
        <f t="shared" si="7"/>
        <v>0</v>
      </c>
      <c r="G48" s="5"/>
      <c r="H48" s="23" t="s">
        <v>10</v>
      </c>
      <c r="I48" s="24">
        <f t="shared" si="8"/>
        <v>42.559000000000005</v>
      </c>
      <c r="J48" s="67"/>
      <c r="K48" s="25">
        <v>0.02</v>
      </c>
      <c r="L48" s="26">
        <f t="shared" si="9"/>
        <v>0</v>
      </c>
      <c r="M48" s="5"/>
      <c r="N48" s="23" t="s">
        <v>10</v>
      </c>
      <c r="O48" s="24">
        <f t="shared" si="10"/>
        <v>49.708000000000006</v>
      </c>
      <c r="P48" s="67"/>
      <c r="Q48" s="25">
        <v>0.02</v>
      </c>
      <c r="R48" s="26">
        <f t="shared" si="11"/>
        <v>0</v>
      </c>
      <c r="S48" s="5"/>
      <c r="U48" s="77"/>
    </row>
    <row r="49" spans="1:21" x14ac:dyDescent="0.25">
      <c r="A49" s="5"/>
      <c r="B49" s="23" t="s">
        <v>11</v>
      </c>
      <c r="C49" s="24">
        <f t="shared" si="6"/>
        <v>25.154</v>
      </c>
      <c r="D49" s="67"/>
      <c r="E49" s="25">
        <v>0.02</v>
      </c>
      <c r="F49" s="26">
        <f t="shared" si="7"/>
        <v>0</v>
      </c>
      <c r="G49" s="5"/>
      <c r="H49" s="23" t="s">
        <v>11</v>
      </c>
      <c r="I49" s="24">
        <f>+I48*(1+(K49*J49/12))</f>
        <v>42.559000000000005</v>
      </c>
      <c r="J49" s="67"/>
      <c r="K49" s="25">
        <v>0.02</v>
      </c>
      <c r="L49" s="26">
        <f t="shared" si="9"/>
        <v>0</v>
      </c>
      <c r="M49" s="5"/>
      <c r="N49" s="23" t="s">
        <v>11</v>
      </c>
      <c r="O49" s="24">
        <f t="shared" si="10"/>
        <v>49.708000000000006</v>
      </c>
      <c r="P49" s="67"/>
      <c r="Q49" s="25">
        <v>0.02</v>
      </c>
      <c r="R49" s="26">
        <f t="shared" si="11"/>
        <v>0</v>
      </c>
      <c r="S49" s="5"/>
      <c r="U49" s="77"/>
    </row>
    <row r="50" spans="1:21" x14ac:dyDescent="0.25">
      <c r="A50" s="5"/>
      <c r="B50" s="23" t="s">
        <v>12</v>
      </c>
      <c r="C50" s="24">
        <f t="shared" si="6"/>
        <v>25.154</v>
      </c>
      <c r="D50" s="67"/>
      <c r="E50" s="25">
        <v>0.02</v>
      </c>
      <c r="F50" s="26">
        <f t="shared" si="7"/>
        <v>0</v>
      </c>
      <c r="G50" s="5"/>
      <c r="H50" s="23" t="s">
        <v>12</v>
      </c>
      <c r="I50" s="24">
        <f t="shared" si="8"/>
        <v>42.559000000000005</v>
      </c>
      <c r="J50" s="67"/>
      <c r="K50" s="25">
        <v>0.02</v>
      </c>
      <c r="L50" s="26">
        <f t="shared" si="9"/>
        <v>0</v>
      </c>
      <c r="M50" s="5"/>
      <c r="N50" s="23" t="s">
        <v>12</v>
      </c>
      <c r="O50" s="24">
        <f t="shared" si="10"/>
        <v>49.708000000000006</v>
      </c>
      <c r="P50" s="67"/>
      <c r="Q50" s="25">
        <v>0.02</v>
      </c>
      <c r="R50" s="26">
        <f t="shared" si="11"/>
        <v>0</v>
      </c>
      <c r="S50" s="5"/>
      <c r="U50" s="77"/>
    </row>
    <row r="51" spans="1:21" x14ac:dyDescent="0.25">
      <c r="A51" s="5"/>
      <c r="B51" s="23" t="s">
        <v>13</v>
      </c>
      <c r="C51" s="24">
        <f t="shared" si="6"/>
        <v>25.154</v>
      </c>
      <c r="D51" s="67"/>
      <c r="E51" s="25">
        <v>0.02</v>
      </c>
      <c r="F51" s="26">
        <f t="shared" si="7"/>
        <v>0</v>
      </c>
      <c r="G51" s="5"/>
      <c r="H51" s="23" t="s">
        <v>13</v>
      </c>
      <c r="I51" s="24">
        <f t="shared" si="8"/>
        <v>42.559000000000005</v>
      </c>
      <c r="J51" s="67"/>
      <c r="K51" s="25">
        <v>0.02</v>
      </c>
      <c r="L51" s="26">
        <f t="shared" si="9"/>
        <v>0</v>
      </c>
      <c r="M51" s="5"/>
      <c r="N51" s="23" t="s">
        <v>13</v>
      </c>
      <c r="O51" s="24">
        <f t="shared" si="10"/>
        <v>49.708000000000006</v>
      </c>
      <c r="P51" s="67"/>
      <c r="Q51" s="25">
        <v>0.02</v>
      </c>
      <c r="R51" s="26">
        <f t="shared" si="11"/>
        <v>0</v>
      </c>
      <c r="S51" s="5"/>
      <c r="U51" s="77"/>
    </row>
    <row r="52" spans="1:21" x14ac:dyDescent="0.25">
      <c r="A52" s="5"/>
      <c r="B52" s="23" t="s">
        <v>14</v>
      </c>
      <c r="C52" s="24">
        <f t="shared" si="6"/>
        <v>25.154</v>
      </c>
      <c r="D52" s="67"/>
      <c r="E52" s="25">
        <v>0.02</v>
      </c>
      <c r="F52" s="26">
        <f t="shared" si="7"/>
        <v>0</v>
      </c>
      <c r="G52" s="5"/>
      <c r="H52" s="23" t="s">
        <v>14</v>
      </c>
      <c r="I52" s="24">
        <f t="shared" si="8"/>
        <v>42.559000000000005</v>
      </c>
      <c r="J52" s="67"/>
      <c r="K52" s="25">
        <v>0.02</v>
      </c>
      <c r="L52" s="26">
        <f t="shared" si="9"/>
        <v>0</v>
      </c>
      <c r="M52" s="5"/>
      <c r="N52" s="23" t="s">
        <v>14</v>
      </c>
      <c r="O52" s="24">
        <f t="shared" si="10"/>
        <v>49.708000000000006</v>
      </c>
      <c r="P52" s="67"/>
      <c r="Q52" s="25">
        <v>0.02</v>
      </c>
      <c r="R52" s="26">
        <f t="shared" si="11"/>
        <v>0</v>
      </c>
      <c r="S52" s="5"/>
      <c r="U52" s="77"/>
    </row>
    <row r="53" spans="1:21" x14ac:dyDescent="0.25">
      <c r="A53" s="5"/>
      <c r="B53" s="23" t="s">
        <v>15</v>
      </c>
      <c r="C53" s="24">
        <f t="shared" si="6"/>
        <v>25.154</v>
      </c>
      <c r="D53" s="67"/>
      <c r="E53" s="27">
        <v>0.02</v>
      </c>
      <c r="F53" s="26">
        <f t="shared" si="7"/>
        <v>0</v>
      </c>
      <c r="G53" s="5"/>
      <c r="H53" s="23" t="s">
        <v>15</v>
      </c>
      <c r="I53" s="24">
        <f t="shared" si="8"/>
        <v>42.559000000000005</v>
      </c>
      <c r="J53" s="67"/>
      <c r="K53" s="25">
        <v>0.02</v>
      </c>
      <c r="L53" s="26">
        <f t="shared" si="9"/>
        <v>0</v>
      </c>
      <c r="M53" s="5"/>
      <c r="N53" s="23" t="s">
        <v>15</v>
      </c>
      <c r="O53" s="24">
        <f t="shared" si="10"/>
        <v>49.708000000000006</v>
      </c>
      <c r="P53" s="67"/>
      <c r="Q53" s="25">
        <v>0.02</v>
      </c>
      <c r="R53" s="26">
        <f t="shared" si="11"/>
        <v>0</v>
      </c>
      <c r="S53" s="5"/>
      <c r="U53" s="77"/>
    </row>
    <row r="54" spans="1:21" x14ac:dyDescent="0.25">
      <c r="A54" s="5"/>
      <c r="B54" s="23" t="s">
        <v>16</v>
      </c>
      <c r="C54" s="24">
        <f t="shared" si="6"/>
        <v>25.154</v>
      </c>
      <c r="D54" s="67"/>
      <c r="E54" s="28">
        <v>0.02</v>
      </c>
      <c r="F54" s="26">
        <f t="shared" si="7"/>
        <v>0</v>
      </c>
      <c r="G54" s="5"/>
      <c r="H54" s="23" t="s">
        <v>16</v>
      </c>
      <c r="I54" s="24">
        <f t="shared" si="8"/>
        <v>42.559000000000005</v>
      </c>
      <c r="J54" s="67"/>
      <c r="K54" s="25">
        <v>0.02</v>
      </c>
      <c r="L54" s="26">
        <f t="shared" si="9"/>
        <v>0</v>
      </c>
      <c r="M54" s="5"/>
      <c r="N54" s="23" t="s">
        <v>16</v>
      </c>
      <c r="O54" s="24">
        <f t="shared" si="10"/>
        <v>49.708000000000006</v>
      </c>
      <c r="P54" s="67"/>
      <c r="Q54" s="25">
        <v>0.02</v>
      </c>
      <c r="R54" s="26">
        <f t="shared" si="11"/>
        <v>0</v>
      </c>
      <c r="S54" s="5"/>
      <c r="U54" s="77"/>
    </row>
    <row r="55" spans="1:21" x14ac:dyDescent="0.25">
      <c r="A55" s="5"/>
      <c r="B55" s="23" t="s">
        <v>17</v>
      </c>
      <c r="C55" s="24">
        <f t="shared" si="6"/>
        <v>25.154</v>
      </c>
      <c r="D55" s="67"/>
      <c r="E55" s="28">
        <v>2.5000000000000001E-2</v>
      </c>
      <c r="F55" s="26">
        <f t="shared" si="7"/>
        <v>0</v>
      </c>
      <c r="G55" s="5"/>
      <c r="H55" s="23" t="s">
        <v>17</v>
      </c>
      <c r="I55" s="24">
        <f t="shared" si="8"/>
        <v>43.356981250000004</v>
      </c>
      <c r="J55" s="67">
        <v>9</v>
      </c>
      <c r="K55" s="25">
        <v>2.5000000000000001E-2</v>
      </c>
      <c r="L55" s="26">
        <f t="shared" si="9"/>
        <v>0.79798124999999942</v>
      </c>
      <c r="M55" s="5"/>
      <c r="N55" s="23" t="s">
        <v>17</v>
      </c>
      <c r="O55" s="24">
        <f t="shared" si="10"/>
        <v>50.640025000000009</v>
      </c>
      <c r="P55" s="67">
        <v>9</v>
      </c>
      <c r="Q55" s="25">
        <v>2.5000000000000001E-2</v>
      </c>
      <c r="R55" s="26">
        <f t="shared" si="11"/>
        <v>0.93202500000000299</v>
      </c>
      <c r="S55" s="5"/>
      <c r="U55" s="77"/>
    </row>
    <row r="56" spans="1:21" x14ac:dyDescent="0.25">
      <c r="A56" s="5"/>
      <c r="B56" s="23" t="s">
        <v>18</v>
      </c>
      <c r="C56" s="24">
        <f t="shared" si="6"/>
        <v>25.154</v>
      </c>
      <c r="D56" s="67"/>
      <c r="E56" s="28">
        <v>3.7999999999999999E-2</v>
      </c>
      <c r="F56" s="26">
        <f t="shared" si="7"/>
        <v>0</v>
      </c>
      <c r="G56" s="5"/>
      <c r="H56" s="23" t="s">
        <v>18</v>
      </c>
      <c r="I56" s="24">
        <f t="shared" si="8"/>
        <v>45.004546537500005</v>
      </c>
      <c r="J56" s="67">
        <v>12</v>
      </c>
      <c r="K56" s="25">
        <v>3.7999999999999999E-2</v>
      </c>
      <c r="L56" s="26">
        <f t="shared" si="9"/>
        <v>1.6475652875000009</v>
      </c>
      <c r="M56" s="5"/>
      <c r="N56" s="23" t="s">
        <v>18</v>
      </c>
      <c r="O56" s="24">
        <f t="shared" si="10"/>
        <v>52.564345950000011</v>
      </c>
      <c r="P56" s="67">
        <v>12</v>
      </c>
      <c r="Q56" s="25">
        <v>3.7999999999999999E-2</v>
      </c>
      <c r="R56" s="26">
        <f t="shared" si="11"/>
        <v>1.924320950000002</v>
      </c>
      <c r="S56" s="5"/>
      <c r="U56" s="77"/>
    </row>
    <row r="57" spans="1:21" x14ac:dyDescent="0.25">
      <c r="A57" s="5"/>
      <c r="B57" s="23" t="s">
        <v>19</v>
      </c>
      <c r="C57" s="24">
        <f t="shared" si="6"/>
        <v>25.210596500000001</v>
      </c>
      <c r="D57" s="70">
        <v>0.5</v>
      </c>
      <c r="E57" s="28">
        <v>5.3999999999999999E-2</v>
      </c>
      <c r="F57" s="26">
        <f t="shared" si="7"/>
        <v>5.6596500000001271E-2</v>
      </c>
      <c r="G57" s="5"/>
      <c r="H57" s="23" t="s">
        <v>19</v>
      </c>
      <c r="I57" s="24">
        <f t="shared" si="8"/>
        <v>47.434792050525004</v>
      </c>
      <c r="J57" s="67">
        <v>12</v>
      </c>
      <c r="K57" s="25">
        <v>5.3999999999999999E-2</v>
      </c>
      <c r="L57" s="26">
        <f t="shared" si="9"/>
        <v>2.4302455130249996</v>
      </c>
      <c r="M57" s="5"/>
      <c r="N57" s="23" t="s">
        <v>19</v>
      </c>
      <c r="O57" s="24">
        <f t="shared" si="10"/>
        <v>55.402820631300017</v>
      </c>
      <c r="P57" s="67">
        <v>12</v>
      </c>
      <c r="Q57" s="25">
        <v>5.3999999999999999E-2</v>
      </c>
      <c r="R57" s="26">
        <f t="shared" si="11"/>
        <v>2.8384746813000064</v>
      </c>
      <c r="S57" s="5"/>
      <c r="U57" s="77"/>
    </row>
    <row r="58" spans="1:21" x14ac:dyDescent="0.25">
      <c r="A58" s="5"/>
      <c r="B58" s="23" t="s">
        <v>20</v>
      </c>
      <c r="C58" s="24">
        <f t="shared" si="6"/>
        <v>26.143388570500001</v>
      </c>
      <c r="D58" s="67">
        <v>12</v>
      </c>
      <c r="E58" s="28">
        <v>3.6999999999999998E-2</v>
      </c>
      <c r="F58" s="26">
        <f t="shared" si="7"/>
        <v>0.93279207049999968</v>
      </c>
      <c r="G58" s="5"/>
      <c r="H58" s="23" t="s">
        <v>20</v>
      </c>
      <c r="I58" s="24">
        <f t="shared" si="8"/>
        <v>49.189879356394428</v>
      </c>
      <c r="J58" s="67">
        <v>12</v>
      </c>
      <c r="K58" s="28">
        <v>3.6999999999999998E-2</v>
      </c>
      <c r="L58" s="26">
        <f t="shared" si="9"/>
        <v>1.7550873058694236</v>
      </c>
      <c r="M58" s="5"/>
      <c r="N58" s="23" t="s">
        <v>20</v>
      </c>
      <c r="O58" s="24">
        <f t="shared" si="10"/>
        <v>57.452724994658112</v>
      </c>
      <c r="P58" s="67">
        <v>12</v>
      </c>
      <c r="Q58" s="28">
        <v>3.6999999999999998E-2</v>
      </c>
      <c r="R58" s="26">
        <f t="shared" si="11"/>
        <v>2.0499043633580953</v>
      </c>
      <c r="S58" s="5"/>
      <c r="U58" s="77"/>
    </row>
    <row r="59" spans="1:21" x14ac:dyDescent="0.25">
      <c r="A59" s="5"/>
      <c r="B59" s="23" t="s">
        <v>21</v>
      </c>
      <c r="C59" s="24">
        <f t="shared" si="6"/>
        <v>27.0584071704675</v>
      </c>
      <c r="D59" s="67">
        <v>12</v>
      </c>
      <c r="E59" s="28">
        <v>3.5000000000000003E-2</v>
      </c>
      <c r="F59" s="26">
        <f t="shared" si="7"/>
        <v>0.91501859996749957</v>
      </c>
      <c r="G59" s="5"/>
      <c r="H59" s="23" t="s">
        <v>21</v>
      </c>
      <c r="I59" s="24">
        <f t="shared" si="8"/>
        <v>50.911525133868231</v>
      </c>
      <c r="J59" s="67">
        <v>12</v>
      </c>
      <c r="K59" s="28">
        <v>3.5000000000000003E-2</v>
      </c>
      <c r="L59" s="26">
        <f t="shared" si="9"/>
        <v>1.7216457774738032</v>
      </c>
      <c r="M59" s="5"/>
      <c r="N59" s="23" t="s">
        <v>21</v>
      </c>
      <c r="O59" s="24">
        <f t="shared" si="10"/>
        <v>59.463570369471142</v>
      </c>
      <c r="P59" s="67">
        <v>12</v>
      </c>
      <c r="Q59" s="28">
        <v>3.5000000000000003E-2</v>
      </c>
      <c r="R59" s="26">
        <f t="shared" si="11"/>
        <v>2.0108453748130302</v>
      </c>
      <c r="S59" s="5"/>
      <c r="U59" s="77"/>
    </row>
    <row r="60" spans="1:21" x14ac:dyDescent="0.25">
      <c r="A60" s="5"/>
      <c r="B60" s="23" t="s">
        <v>22</v>
      </c>
      <c r="C60" s="24">
        <f t="shared" si="6"/>
        <v>28.005451421433861</v>
      </c>
      <c r="D60" s="67">
        <v>12</v>
      </c>
      <c r="E60" s="28">
        <v>3.5000000000000003E-2</v>
      </c>
      <c r="F60" s="26">
        <f t="shared" si="7"/>
        <v>0.94704425096636058</v>
      </c>
      <c r="G60" s="5"/>
      <c r="H60" s="23" t="s">
        <v>22</v>
      </c>
      <c r="I60" s="24">
        <f t="shared" si="8"/>
        <v>52.693428513553613</v>
      </c>
      <c r="J60" s="67">
        <v>12</v>
      </c>
      <c r="K60" s="28">
        <v>3.5000000000000003E-2</v>
      </c>
      <c r="L60" s="26">
        <f t="shared" si="9"/>
        <v>1.7819033796853816</v>
      </c>
      <c r="M60" s="5"/>
      <c r="N60" s="23" t="s">
        <v>22</v>
      </c>
      <c r="O60" s="24">
        <f t="shared" si="10"/>
        <v>61.544795332402629</v>
      </c>
      <c r="P60" s="67">
        <v>12</v>
      </c>
      <c r="Q60" s="28">
        <v>3.5000000000000003E-2</v>
      </c>
      <c r="R60" s="26">
        <f t="shared" si="11"/>
        <v>2.0812249629314863</v>
      </c>
      <c r="S60" s="5"/>
      <c r="U60" s="77"/>
    </row>
    <row r="61" spans="1:21" x14ac:dyDescent="0.25">
      <c r="A61" s="5"/>
      <c r="B61" s="23" t="s">
        <v>23</v>
      </c>
      <c r="C61" s="24">
        <f>+C60*(1+(E61*D61/12))</f>
        <v>28.985642221184044</v>
      </c>
      <c r="D61" s="67">
        <v>12</v>
      </c>
      <c r="E61" s="28">
        <v>3.5000000000000003E-2</v>
      </c>
      <c r="F61" s="26">
        <f t="shared" si="7"/>
        <v>0.98019079975018286</v>
      </c>
      <c r="G61" s="5"/>
      <c r="H61" s="23" t="s">
        <v>23</v>
      </c>
      <c r="I61" s="24">
        <f t="shared" si="8"/>
        <v>54.537698511527985</v>
      </c>
      <c r="J61" s="67">
        <v>12</v>
      </c>
      <c r="K61" s="28">
        <v>3.5000000000000003E-2</v>
      </c>
      <c r="L61" s="26">
        <f t="shared" si="9"/>
        <v>1.8442699979743722</v>
      </c>
      <c r="M61" s="5"/>
      <c r="N61" s="23" t="s">
        <v>23</v>
      </c>
      <c r="O61" s="24">
        <f t="shared" si="10"/>
        <v>63.698863169036713</v>
      </c>
      <c r="P61" s="67">
        <v>12</v>
      </c>
      <c r="Q61" s="28">
        <v>3.5000000000000003E-2</v>
      </c>
      <c r="R61" s="26">
        <f t="shared" si="11"/>
        <v>2.1540678366340842</v>
      </c>
      <c r="S61" s="5"/>
      <c r="U61" s="77"/>
    </row>
    <row r="62" spans="1:21" x14ac:dyDescent="0.25">
      <c r="A62" s="5"/>
      <c r="B62" s="23" t="s">
        <v>24</v>
      </c>
      <c r="C62" s="24">
        <f>+C61*(1+(E62*D62/12))</f>
        <v>30.000139698925484</v>
      </c>
      <c r="D62" s="67">
        <v>12</v>
      </c>
      <c r="E62" s="28">
        <v>3.5000000000000003E-2</v>
      </c>
      <c r="F62" s="26">
        <f t="shared" si="7"/>
        <v>1.0144974777414397</v>
      </c>
      <c r="G62" s="5"/>
      <c r="H62" s="23" t="s">
        <v>24</v>
      </c>
      <c r="I62" s="24">
        <f t="shared" si="8"/>
        <v>56.446517959431461</v>
      </c>
      <c r="J62" s="67">
        <v>12</v>
      </c>
      <c r="K62" s="28">
        <v>3.5000000000000003E-2</v>
      </c>
      <c r="L62" s="26">
        <f t="shared" si="9"/>
        <v>1.9088194479034755</v>
      </c>
      <c r="M62" s="5"/>
      <c r="N62" s="23" t="s">
        <v>24</v>
      </c>
      <c r="O62" s="24">
        <f t="shared" si="10"/>
        <v>65.928323379953</v>
      </c>
      <c r="P62" s="67">
        <v>12</v>
      </c>
      <c r="Q62" s="28">
        <v>3.5000000000000003E-2</v>
      </c>
      <c r="R62" s="26">
        <f t="shared" si="11"/>
        <v>2.2294602109162867</v>
      </c>
      <c r="S62" s="5"/>
      <c r="U62" s="77"/>
    </row>
    <row r="63" spans="1:21" ht="15.75" thickBot="1" x14ac:dyDescent="0.3">
      <c r="A63" s="5"/>
      <c r="B63" s="23"/>
      <c r="C63" s="24"/>
      <c r="D63" s="7"/>
      <c r="E63" s="29" t="s">
        <v>25</v>
      </c>
      <c r="F63" s="30">
        <f>SUM(F44:F62)</f>
        <v>4.8461396989254837</v>
      </c>
      <c r="G63" s="5"/>
      <c r="H63" s="23"/>
      <c r="I63" s="24"/>
      <c r="J63" s="7"/>
      <c r="K63" s="29" t="s">
        <v>25</v>
      </c>
      <c r="L63" s="30">
        <f>SUM(L44:L62)</f>
        <v>13.887517959431456</v>
      </c>
      <c r="M63" s="5"/>
      <c r="N63" s="23"/>
      <c r="O63" s="24"/>
      <c r="P63" s="7"/>
      <c r="Q63" s="29" t="s">
        <v>25</v>
      </c>
      <c r="R63" s="30">
        <f>SUM(R44:R62)</f>
        <v>16.220323379952994</v>
      </c>
      <c r="S63" s="5"/>
    </row>
    <row r="64" spans="1:21" ht="15.75" thickTop="1" x14ac:dyDescent="0.25">
      <c r="A64" s="5"/>
      <c r="B64" s="31"/>
      <c r="C64" s="5"/>
      <c r="D64" s="7"/>
      <c r="E64" s="32"/>
      <c r="F64" s="26"/>
      <c r="G64" s="5"/>
      <c r="H64" s="33"/>
      <c r="I64" s="34"/>
      <c r="J64" s="7"/>
      <c r="K64" s="32"/>
      <c r="L64" s="35"/>
      <c r="M64" s="5"/>
      <c r="N64" s="36"/>
      <c r="O64" s="37"/>
      <c r="P64" s="7"/>
      <c r="Q64" s="32"/>
      <c r="R64" s="26"/>
      <c r="S64" s="5"/>
    </row>
    <row r="65" spans="1:23" x14ac:dyDescent="0.25">
      <c r="A65" s="5"/>
      <c r="B65" s="31"/>
      <c r="C65" s="38"/>
      <c r="D65" s="7"/>
      <c r="E65" s="5"/>
      <c r="F65" s="22"/>
      <c r="G65" s="5"/>
      <c r="H65" s="31"/>
      <c r="I65" s="5"/>
      <c r="J65" s="7"/>
      <c r="K65" s="5"/>
      <c r="L65" s="22"/>
      <c r="M65" s="5"/>
      <c r="N65" s="31"/>
      <c r="O65" s="38"/>
      <c r="P65" s="7"/>
      <c r="Q65" s="5"/>
      <c r="R65" s="22"/>
      <c r="S65" s="5"/>
    </row>
    <row r="66" spans="1:23" x14ac:dyDescent="0.25">
      <c r="A66" s="5"/>
      <c r="B66" s="33" t="s">
        <v>26</v>
      </c>
      <c r="C66" s="39">
        <f>+C43</f>
        <v>25.154</v>
      </c>
      <c r="D66" s="74" t="s">
        <v>35</v>
      </c>
      <c r="E66" s="5"/>
      <c r="F66" s="22"/>
      <c r="G66" s="5"/>
      <c r="H66" s="33" t="s">
        <v>26</v>
      </c>
      <c r="I66" s="39">
        <f>+I43</f>
        <v>42.559000000000005</v>
      </c>
      <c r="J66" s="74" t="s">
        <v>35</v>
      </c>
      <c r="K66" s="5"/>
      <c r="L66" s="22"/>
      <c r="M66" s="5"/>
      <c r="N66" s="33" t="s">
        <v>26</v>
      </c>
      <c r="O66" s="39">
        <f>+O43</f>
        <v>49.708000000000006</v>
      </c>
      <c r="P66" s="74" t="s">
        <v>35</v>
      </c>
      <c r="Q66" s="5"/>
      <c r="R66" s="22"/>
      <c r="S66" s="5"/>
    </row>
    <row r="67" spans="1:23" x14ac:dyDescent="0.25">
      <c r="A67" s="5"/>
      <c r="B67" s="33" t="s">
        <v>27</v>
      </c>
      <c r="C67" s="40">
        <f>F63</f>
        <v>4.8461396989254837</v>
      </c>
      <c r="D67" s="74" t="s">
        <v>36</v>
      </c>
      <c r="E67" s="5"/>
      <c r="F67" s="22"/>
      <c r="G67" s="5"/>
      <c r="H67" s="33" t="s">
        <v>27</v>
      </c>
      <c r="I67" s="40">
        <f>L63</f>
        <v>13.887517959431456</v>
      </c>
      <c r="J67" s="74" t="s">
        <v>36</v>
      </c>
      <c r="K67" s="5"/>
      <c r="L67" s="22"/>
      <c r="M67" s="5"/>
      <c r="N67" s="33" t="s">
        <v>27</v>
      </c>
      <c r="O67" s="40">
        <f>R63</f>
        <v>16.220323379952994</v>
      </c>
      <c r="P67" s="74" t="s">
        <v>36</v>
      </c>
      <c r="Q67" s="5"/>
      <c r="R67" s="22"/>
      <c r="S67" s="5"/>
    </row>
    <row r="68" spans="1:23" s="2" customFormat="1" ht="15.75" thickBot="1" x14ac:dyDescent="0.3">
      <c r="A68" s="19"/>
      <c r="B68" s="41" t="s">
        <v>28</v>
      </c>
      <c r="C68" s="42">
        <f>+C66+C67</f>
        <v>30.000139698925484</v>
      </c>
      <c r="D68" s="75" t="s">
        <v>37</v>
      </c>
      <c r="E68" s="19"/>
      <c r="F68" s="43"/>
      <c r="G68" s="60"/>
      <c r="H68" s="41" t="s">
        <v>28</v>
      </c>
      <c r="I68" s="42">
        <f>+I66+I67</f>
        <v>56.446517959431461</v>
      </c>
      <c r="J68" s="75" t="s">
        <v>37</v>
      </c>
      <c r="K68" s="19"/>
      <c r="L68" s="43"/>
      <c r="M68" s="60"/>
      <c r="N68" s="41" t="s">
        <v>28</v>
      </c>
      <c r="O68" s="42">
        <f>+O66+O67</f>
        <v>65.928323379953</v>
      </c>
      <c r="P68" s="75" t="s">
        <v>37</v>
      </c>
      <c r="Q68" s="19"/>
      <c r="R68" s="43"/>
      <c r="S68" s="60"/>
      <c r="T68" s="19"/>
      <c r="U68" s="19"/>
      <c r="V68" s="19"/>
      <c r="W68" s="19"/>
    </row>
    <row r="69" spans="1:23" ht="16.5" thickTop="1" thickBot="1" x14ac:dyDescent="0.3">
      <c r="A69" s="5"/>
      <c r="B69" s="61"/>
      <c r="C69" s="62"/>
      <c r="D69" s="71"/>
      <c r="E69" s="63"/>
      <c r="F69" s="64"/>
      <c r="G69" s="5"/>
      <c r="H69" s="61"/>
      <c r="I69" s="63"/>
      <c r="J69" s="71"/>
      <c r="K69" s="63"/>
      <c r="L69" s="64"/>
      <c r="M69" s="5"/>
      <c r="N69" s="61"/>
      <c r="O69" s="62"/>
      <c r="P69" s="71"/>
      <c r="Q69" s="63"/>
      <c r="R69" s="64"/>
      <c r="S69" s="5"/>
    </row>
    <row r="70" spans="1:23" x14ac:dyDescent="0.25">
      <c r="A70" s="5"/>
      <c r="B70" s="5"/>
      <c r="C70" s="5"/>
      <c r="D70" s="7"/>
      <c r="E70" s="5"/>
      <c r="F70" s="5"/>
      <c r="G70" s="5"/>
      <c r="H70" s="5"/>
      <c r="I70" s="5"/>
      <c r="J70" s="7"/>
      <c r="K70" s="5"/>
      <c r="L70" s="5"/>
      <c r="M70" s="5"/>
      <c r="N70" s="5"/>
      <c r="O70" s="5"/>
      <c r="P70" s="7"/>
      <c r="Q70" s="5"/>
      <c r="R70" s="5"/>
      <c r="S70" s="5"/>
    </row>
    <row r="71" spans="1:23" s="5" customFormat="1" x14ac:dyDescent="0.25">
      <c r="D71" s="7"/>
      <c r="J71" s="7"/>
      <c r="P71" s="7"/>
    </row>
    <row r="72" spans="1:23" s="5" customFormat="1" x14ac:dyDescent="0.25">
      <c r="D72" s="7"/>
      <c r="J72" s="7"/>
      <c r="P72" s="7"/>
    </row>
    <row r="73" spans="1:23" s="5" customFormat="1" x14ac:dyDescent="0.25">
      <c r="D73" s="7"/>
      <c r="J73" s="7"/>
      <c r="P73" s="7"/>
    </row>
    <row r="74" spans="1:23" s="5" customFormat="1" x14ac:dyDescent="0.25">
      <c r="D74" s="7"/>
      <c r="J74" s="7"/>
      <c r="P74" s="7"/>
    </row>
    <row r="75" spans="1:23" s="5" customFormat="1" x14ac:dyDescent="0.25">
      <c r="D75" s="7"/>
      <c r="J75" s="7"/>
      <c r="P75" s="7"/>
    </row>
    <row r="76" spans="1:23" s="5" customFormat="1" x14ac:dyDescent="0.25">
      <c r="D76" s="7"/>
      <c r="J76" s="7"/>
      <c r="P76" s="7"/>
    </row>
    <row r="77" spans="1:23" s="5" customFormat="1" x14ac:dyDescent="0.25">
      <c r="D77" s="7"/>
      <c r="J77" s="7"/>
      <c r="P77" s="7"/>
    </row>
    <row r="78" spans="1:23" s="5" customFormat="1" x14ac:dyDescent="0.25">
      <c r="D78" s="7"/>
      <c r="J78" s="7"/>
      <c r="P78" s="7"/>
    </row>
    <row r="79" spans="1:23" s="5" customFormat="1" x14ac:dyDescent="0.25">
      <c r="D79" s="7"/>
      <c r="J79" s="7"/>
      <c r="P79" s="7"/>
    </row>
  </sheetData>
  <pageMargins left="0.7" right="0.7" top="0.75" bottom="0.75" header="0.3" footer="0.3"/>
  <pageSetup scale="66" fitToHeight="0" orientation="landscape" r:id="rId1"/>
  <rowBreaks count="1" manualBreakCount="1">
    <brk id="36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BA52-8226-4CD6-B498-A9B97569742E}">
  <sheetPr>
    <pageSetUpPr fitToPage="1"/>
  </sheetPr>
  <dimension ref="A1:W78"/>
  <sheetViews>
    <sheetView zoomScale="110" zoomScaleNormal="110" workbookViewId="0"/>
  </sheetViews>
  <sheetFormatPr defaultRowHeight="15" x14ac:dyDescent="0.25"/>
  <cols>
    <col min="1" max="1" width="3.28515625" customWidth="1"/>
    <col min="2" max="2" width="18.85546875" customWidth="1"/>
    <col min="3" max="3" width="11.42578125" customWidth="1"/>
    <col min="4" max="4" width="9" style="1" customWidth="1"/>
    <col min="6" max="6" width="10" customWidth="1"/>
    <col min="7" max="7" width="3.28515625" customWidth="1"/>
    <col min="8" max="8" width="18.42578125" customWidth="1"/>
    <col min="9" max="9" width="10.85546875" customWidth="1"/>
    <col min="10" max="10" width="9" style="1" customWidth="1"/>
    <col min="11" max="11" width="8" customWidth="1"/>
    <col min="12" max="12" width="10" bestFit="1" customWidth="1"/>
    <col min="13" max="13" width="3.42578125" customWidth="1"/>
    <col min="14" max="14" width="18.5703125" customWidth="1"/>
    <col min="15" max="15" width="12" customWidth="1"/>
    <col min="16" max="16" width="8.140625" style="1" customWidth="1"/>
    <col min="18" max="18" width="9.85546875" customWidth="1"/>
    <col min="19" max="19" width="4" customWidth="1"/>
    <col min="20" max="20" width="8.7109375" style="5"/>
    <col min="21" max="21" width="10.5703125" style="5" bestFit="1" customWidth="1"/>
    <col min="22" max="23" width="8.7109375" style="5"/>
  </cols>
  <sheetData>
    <row r="1" spans="1:23" ht="18.75" x14ac:dyDescent="0.3">
      <c r="A1" s="78" t="s">
        <v>48</v>
      </c>
      <c r="B1" s="5"/>
      <c r="C1" s="5"/>
      <c r="D1" s="7"/>
      <c r="E1" s="5"/>
      <c r="F1" s="5"/>
      <c r="G1" s="5"/>
      <c r="H1" s="5"/>
      <c r="I1" s="5"/>
      <c r="J1" s="7"/>
      <c r="K1" s="5"/>
      <c r="L1" s="5"/>
      <c r="M1" s="5"/>
      <c r="N1" s="5"/>
      <c r="O1" s="5"/>
      <c r="P1" s="7"/>
      <c r="Q1" s="5"/>
      <c r="R1" s="5"/>
      <c r="S1" s="5"/>
    </row>
    <row r="2" spans="1:23" ht="14.45" customHeight="1" x14ac:dyDescent="0.3">
      <c r="A2" s="4" t="s">
        <v>29</v>
      </c>
      <c r="B2" s="5"/>
      <c r="C2" s="5"/>
      <c r="D2" s="7"/>
      <c r="E2" s="5"/>
      <c r="F2" s="6"/>
      <c r="G2" s="5"/>
      <c r="H2" s="7"/>
      <c r="I2" s="5"/>
      <c r="J2" s="72"/>
      <c r="K2" s="8"/>
      <c r="L2" s="5"/>
      <c r="M2" s="5"/>
      <c r="N2" s="5"/>
      <c r="O2" s="5"/>
      <c r="P2" s="7"/>
      <c r="Q2" s="5"/>
      <c r="R2" s="5"/>
      <c r="S2" s="5"/>
    </row>
    <row r="3" spans="1:23" ht="15.75" thickBot="1" x14ac:dyDescent="0.3">
      <c r="A3" s="9" t="s">
        <v>0</v>
      </c>
      <c r="B3" s="5"/>
      <c r="C3" s="5"/>
      <c r="D3" s="7"/>
      <c r="E3" s="5"/>
      <c r="F3" s="5"/>
      <c r="G3" s="5"/>
      <c r="H3" s="5"/>
      <c r="I3" s="5"/>
      <c r="J3" s="73"/>
      <c r="K3" s="8"/>
      <c r="L3" s="5"/>
      <c r="M3" s="5"/>
      <c r="N3" s="5"/>
      <c r="O3" s="5"/>
      <c r="P3" s="7"/>
      <c r="Q3" s="5"/>
      <c r="R3" s="5"/>
      <c r="S3" s="5"/>
    </row>
    <row r="4" spans="1:23" s="3" customFormat="1" x14ac:dyDescent="0.25">
      <c r="A4" s="10"/>
      <c r="B4" s="11" t="s">
        <v>1</v>
      </c>
      <c r="C4" s="12" t="s">
        <v>30</v>
      </c>
      <c r="D4" s="65"/>
      <c r="E4" s="13"/>
      <c r="F4" s="14"/>
      <c r="G4" s="15"/>
      <c r="H4" s="11" t="s">
        <v>1</v>
      </c>
      <c r="I4" s="12" t="s">
        <v>31</v>
      </c>
      <c r="J4" s="69"/>
      <c r="K4" s="13"/>
      <c r="L4" s="14"/>
      <c r="M4" s="15"/>
      <c r="N4" s="11" t="s">
        <v>1</v>
      </c>
      <c r="O4" s="12" t="s">
        <v>32</v>
      </c>
      <c r="P4" s="69"/>
      <c r="Q4" s="13"/>
      <c r="R4" s="14"/>
      <c r="S4" s="15"/>
      <c r="T4" s="10"/>
      <c r="U4" s="10"/>
      <c r="V4" s="10"/>
      <c r="W4" s="10"/>
    </row>
    <row r="5" spans="1:23" ht="30" x14ac:dyDescent="0.25">
      <c r="A5" s="5"/>
      <c r="B5" s="16" t="s">
        <v>2</v>
      </c>
      <c r="C5" s="17" t="s">
        <v>3</v>
      </c>
      <c r="D5" s="17" t="s">
        <v>4</v>
      </c>
      <c r="E5" s="17" t="s">
        <v>33</v>
      </c>
      <c r="F5" s="18" t="s">
        <v>5</v>
      </c>
      <c r="G5" s="19"/>
      <c r="H5" s="16" t="s">
        <v>2</v>
      </c>
      <c r="I5" s="17" t="s">
        <v>3</v>
      </c>
      <c r="J5" s="17" t="s">
        <v>4</v>
      </c>
      <c r="K5" s="17" t="s">
        <v>33</v>
      </c>
      <c r="L5" s="18" t="s">
        <v>5</v>
      </c>
      <c r="M5" s="19"/>
      <c r="N5" s="16" t="s">
        <v>2</v>
      </c>
      <c r="O5" s="17" t="s">
        <v>3</v>
      </c>
      <c r="P5" s="17" t="s">
        <v>4</v>
      </c>
      <c r="Q5" s="17" t="s">
        <v>33</v>
      </c>
      <c r="R5" s="18" t="s">
        <v>5</v>
      </c>
      <c r="S5" s="5"/>
    </row>
    <row r="6" spans="1:23" x14ac:dyDescent="0.25">
      <c r="A6" s="5"/>
      <c r="B6" s="20">
        <v>40999</v>
      </c>
      <c r="C6" s="21">
        <v>30.334</v>
      </c>
      <c r="D6" s="66"/>
      <c r="E6" s="5"/>
      <c r="F6" s="22"/>
      <c r="G6" s="5"/>
      <c r="H6" s="20">
        <v>44530</v>
      </c>
      <c r="I6" s="21">
        <v>38.874000000000009</v>
      </c>
      <c r="J6" s="66"/>
      <c r="K6" s="5"/>
      <c r="L6" s="22"/>
      <c r="M6" s="5"/>
      <c r="N6" s="20">
        <v>45643</v>
      </c>
      <c r="O6" s="21">
        <v>134.661</v>
      </c>
      <c r="P6" s="66"/>
      <c r="Q6" s="5"/>
      <c r="R6" s="22"/>
      <c r="S6" s="5"/>
    </row>
    <row r="7" spans="1:23" x14ac:dyDescent="0.25">
      <c r="A7" s="5"/>
      <c r="B7" s="23" t="s">
        <v>6</v>
      </c>
      <c r="C7" s="24">
        <f>+C6*(1+(E7*D7/12))</f>
        <v>30.334</v>
      </c>
      <c r="D7" s="67"/>
      <c r="E7" s="25">
        <v>0.02</v>
      </c>
      <c r="F7" s="26">
        <f>+C7-C6</f>
        <v>0</v>
      </c>
      <c r="G7" s="5"/>
      <c r="H7" s="23" t="s">
        <v>6</v>
      </c>
      <c r="I7" s="24">
        <f t="shared" ref="I7:I22" si="0">+I6*(1+(K7*J7/12))</f>
        <v>38.874000000000009</v>
      </c>
      <c r="J7" s="67"/>
      <c r="K7" s="25">
        <v>0.02</v>
      </c>
      <c r="L7" s="26">
        <f t="shared" ref="L7:L25" si="1">+I7-I6</f>
        <v>0</v>
      </c>
      <c r="M7" s="5"/>
      <c r="N7" s="23" t="s">
        <v>6</v>
      </c>
      <c r="O7" s="24">
        <f t="shared" ref="O7:O23" si="2">+O6*(1+(Q7*P7/12))</f>
        <v>134.661</v>
      </c>
      <c r="P7" s="67"/>
      <c r="Q7" s="25">
        <v>0.02</v>
      </c>
      <c r="R7" s="26">
        <f t="shared" ref="R7:R25" si="3">+O7-O6</f>
        <v>0</v>
      </c>
      <c r="S7" s="5"/>
      <c r="U7" s="77"/>
    </row>
    <row r="8" spans="1:23" x14ac:dyDescent="0.25">
      <c r="A8" s="5"/>
      <c r="B8" s="23" t="s">
        <v>7</v>
      </c>
      <c r="C8" s="24">
        <f t="shared" ref="C8:C23" si="4">+C7*(1+(E8*D8/12))</f>
        <v>30.789009999999998</v>
      </c>
      <c r="D8" s="67">
        <v>9</v>
      </c>
      <c r="E8" s="25">
        <v>0.02</v>
      </c>
      <c r="F8" s="26">
        <f t="shared" ref="F8:F25" si="5">+C8-C7</f>
        <v>0.45500999999999792</v>
      </c>
      <c r="G8" s="5"/>
      <c r="H8" s="23" t="s">
        <v>7</v>
      </c>
      <c r="I8" s="24">
        <f t="shared" si="0"/>
        <v>38.874000000000009</v>
      </c>
      <c r="J8" s="67"/>
      <c r="K8" s="25">
        <v>0.02</v>
      </c>
      <c r="L8" s="26">
        <f t="shared" si="1"/>
        <v>0</v>
      </c>
      <c r="M8" s="5"/>
      <c r="N8" s="23" t="s">
        <v>7</v>
      </c>
      <c r="O8" s="24">
        <f t="shared" si="2"/>
        <v>134.661</v>
      </c>
      <c r="P8" s="67"/>
      <c r="Q8" s="25">
        <v>0.02</v>
      </c>
      <c r="R8" s="26">
        <f t="shared" si="3"/>
        <v>0</v>
      </c>
      <c r="S8" s="5"/>
      <c r="U8" s="77"/>
    </row>
    <row r="9" spans="1:23" x14ac:dyDescent="0.25">
      <c r="A9" s="5"/>
      <c r="B9" s="23" t="s">
        <v>8</v>
      </c>
      <c r="C9" s="24">
        <f t="shared" si="4"/>
        <v>31.404790199999997</v>
      </c>
      <c r="D9" s="67">
        <v>12</v>
      </c>
      <c r="E9" s="25">
        <v>0.02</v>
      </c>
      <c r="F9" s="26">
        <f t="shared" si="5"/>
        <v>0.61578019999999967</v>
      </c>
      <c r="G9" s="5"/>
      <c r="H9" s="23" t="s">
        <v>8</v>
      </c>
      <c r="I9" s="24">
        <f t="shared" si="0"/>
        <v>38.874000000000009</v>
      </c>
      <c r="J9" s="67"/>
      <c r="K9" s="25">
        <v>0.02</v>
      </c>
      <c r="L9" s="26">
        <f t="shared" si="1"/>
        <v>0</v>
      </c>
      <c r="M9" s="5"/>
      <c r="N9" s="23" t="s">
        <v>8</v>
      </c>
      <c r="O9" s="24">
        <f t="shared" si="2"/>
        <v>134.661</v>
      </c>
      <c r="P9" s="67"/>
      <c r="Q9" s="25">
        <v>0.02</v>
      </c>
      <c r="R9" s="26">
        <f t="shared" si="3"/>
        <v>0</v>
      </c>
      <c r="S9" s="5"/>
      <c r="U9" s="77"/>
    </row>
    <row r="10" spans="1:23" x14ac:dyDescent="0.25">
      <c r="A10" s="5"/>
      <c r="B10" s="23" t="s">
        <v>9</v>
      </c>
      <c r="C10" s="24">
        <f t="shared" si="4"/>
        <v>32.032886003999998</v>
      </c>
      <c r="D10" s="67">
        <v>12</v>
      </c>
      <c r="E10" s="25">
        <v>0.02</v>
      </c>
      <c r="F10" s="26">
        <f t="shared" si="5"/>
        <v>0.62809580400000087</v>
      </c>
      <c r="G10" s="5"/>
      <c r="H10" s="23" t="s">
        <v>9</v>
      </c>
      <c r="I10" s="24">
        <f t="shared" si="0"/>
        <v>38.874000000000009</v>
      </c>
      <c r="J10" s="67"/>
      <c r="K10" s="25">
        <v>0.02</v>
      </c>
      <c r="L10" s="26">
        <f t="shared" si="1"/>
        <v>0</v>
      </c>
      <c r="M10" s="5"/>
      <c r="N10" s="23" t="s">
        <v>9</v>
      </c>
      <c r="O10" s="24">
        <f t="shared" si="2"/>
        <v>134.661</v>
      </c>
      <c r="P10" s="67"/>
      <c r="Q10" s="25">
        <v>0.02</v>
      </c>
      <c r="R10" s="26">
        <f t="shared" si="3"/>
        <v>0</v>
      </c>
      <c r="S10" s="5"/>
      <c r="U10" s="77"/>
    </row>
    <row r="11" spans="1:23" x14ac:dyDescent="0.25">
      <c r="A11" s="5"/>
      <c r="B11" s="23" t="s">
        <v>10</v>
      </c>
      <c r="C11" s="24">
        <f t="shared" si="4"/>
        <v>32.673543724079998</v>
      </c>
      <c r="D11" s="67">
        <v>12</v>
      </c>
      <c r="E11" s="25">
        <v>0.02</v>
      </c>
      <c r="F11" s="26">
        <f t="shared" si="5"/>
        <v>0.6406577200800001</v>
      </c>
      <c r="G11" s="5"/>
      <c r="H11" s="23" t="s">
        <v>10</v>
      </c>
      <c r="I11" s="24">
        <f t="shared" si="0"/>
        <v>38.874000000000009</v>
      </c>
      <c r="J11" s="67"/>
      <c r="K11" s="25">
        <v>0.02</v>
      </c>
      <c r="L11" s="26">
        <f t="shared" si="1"/>
        <v>0</v>
      </c>
      <c r="M11" s="5"/>
      <c r="N11" s="23" t="s">
        <v>10</v>
      </c>
      <c r="O11" s="24">
        <f t="shared" si="2"/>
        <v>134.661</v>
      </c>
      <c r="P11" s="67"/>
      <c r="Q11" s="25">
        <v>0.02</v>
      </c>
      <c r="R11" s="26">
        <f t="shared" si="3"/>
        <v>0</v>
      </c>
      <c r="S11" s="5"/>
      <c r="U11" s="77"/>
    </row>
    <row r="12" spans="1:23" x14ac:dyDescent="0.25">
      <c r="A12" s="5"/>
      <c r="B12" s="23" t="s">
        <v>11</v>
      </c>
      <c r="C12" s="24">
        <f t="shared" si="4"/>
        <v>33.327014598561597</v>
      </c>
      <c r="D12" s="67">
        <v>12</v>
      </c>
      <c r="E12" s="25">
        <v>0.02</v>
      </c>
      <c r="F12" s="26">
        <f t="shared" si="5"/>
        <v>0.65347087448159868</v>
      </c>
      <c r="G12" s="5"/>
      <c r="H12" s="23" t="s">
        <v>11</v>
      </c>
      <c r="I12" s="24">
        <f t="shared" si="0"/>
        <v>38.874000000000009</v>
      </c>
      <c r="J12" s="67"/>
      <c r="K12" s="25">
        <v>0.02</v>
      </c>
      <c r="L12" s="26">
        <f t="shared" si="1"/>
        <v>0</v>
      </c>
      <c r="M12" s="5"/>
      <c r="N12" s="23" t="s">
        <v>11</v>
      </c>
      <c r="O12" s="24">
        <f t="shared" si="2"/>
        <v>134.661</v>
      </c>
      <c r="P12" s="67"/>
      <c r="Q12" s="25">
        <v>0.02</v>
      </c>
      <c r="R12" s="26">
        <f t="shared" si="3"/>
        <v>0</v>
      </c>
      <c r="S12" s="5"/>
      <c r="U12" s="77"/>
    </row>
    <row r="13" spans="1:23" x14ac:dyDescent="0.25">
      <c r="A13" s="5"/>
      <c r="B13" s="23" t="s">
        <v>12</v>
      </c>
      <c r="C13" s="24">
        <f t="shared" si="4"/>
        <v>33.993554890532828</v>
      </c>
      <c r="D13" s="67">
        <v>12</v>
      </c>
      <c r="E13" s="25">
        <v>0.02</v>
      </c>
      <c r="F13" s="26">
        <f t="shared" si="5"/>
        <v>0.66654029197123066</v>
      </c>
      <c r="G13" s="5"/>
      <c r="H13" s="23" t="s">
        <v>12</v>
      </c>
      <c r="I13" s="24">
        <f t="shared" si="0"/>
        <v>38.874000000000009</v>
      </c>
      <c r="J13" s="67"/>
      <c r="K13" s="25">
        <v>0.02</v>
      </c>
      <c r="L13" s="26">
        <f t="shared" si="1"/>
        <v>0</v>
      </c>
      <c r="M13" s="5"/>
      <c r="N13" s="23" t="s">
        <v>12</v>
      </c>
      <c r="O13" s="24">
        <f t="shared" si="2"/>
        <v>134.661</v>
      </c>
      <c r="P13" s="67"/>
      <c r="Q13" s="25">
        <v>0.02</v>
      </c>
      <c r="R13" s="26">
        <f t="shared" si="3"/>
        <v>0</v>
      </c>
      <c r="S13" s="5"/>
      <c r="U13" s="77"/>
    </row>
    <row r="14" spans="1:23" x14ac:dyDescent="0.25">
      <c r="A14" s="5"/>
      <c r="B14" s="23" t="s">
        <v>13</v>
      </c>
      <c r="C14" s="24">
        <f t="shared" si="4"/>
        <v>34.673425988343482</v>
      </c>
      <c r="D14" s="67">
        <v>12</v>
      </c>
      <c r="E14" s="25">
        <v>0.02</v>
      </c>
      <c r="F14" s="26">
        <f t="shared" si="5"/>
        <v>0.67987109781065413</v>
      </c>
      <c r="G14" s="5"/>
      <c r="H14" s="23" t="s">
        <v>13</v>
      </c>
      <c r="I14" s="24">
        <f t="shared" si="0"/>
        <v>38.874000000000009</v>
      </c>
      <c r="J14" s="67"/>
      <c r="K14" s="25">
        <v>0.02</v>
      </c>
      <c r="L14" s="26">
        <f t="shared" si="1"/>
        <v>0</v>
      </c>
      <c r="M14" s="5"/>
      <c r="N14" s="23" t="s">
        <v>13</v>
      </c>
      <c r="O14" s="24">
        <f t="shared" si="2"/>
        <v>134.661</v>
      </c>
      <c r="P14" s="67"/>
      <c r="Q14" s="25">
        <v>0.02</v>
      </c>
      <c r="R14" s="26">
        <f t="shared" si="3"/>
        <v>0</v>
      </c>
      <c r="S14" s="5"/>
      <c r="U14" s="77"/>
    </row>
    <row r="15" spans="1:23" x14ac:dyDescent="0.25">
      <c r="A15" s="5"/>
      <c r="B15" s="23" t="s">
        <v>14</v>
      </c>
      <c r="C15" s="24">
        <f t="shared" si="4"/>
        <v>35.366894508110349</v>
      </c>
      <c r="D15" s="67">
        <v>12</v>
      </c>
      <c r="E15" s="25">
        <v>0.02</v>
      </c>
      <c r="F15" s="26">
        <f t="shared" si="5"/>
        <v>0.69346851976686708</v>
      </c>
      <c r="G15" s="5"/>
      <c r="H15" s="23" t="s">
        <v>14</v>
      </c>
      <c r="I15" s="24">
        <f t="shared" si="0"/>
        <v>38.874000000000009</v>
      </c>
      <c r="J15" s="67"/>
      <c r="K15" s="25">
        <v>0.02</v>
      </c>
      <c r="L15" s="26">
        <f t="shared" si="1"/>
        <v>0</v>
      </c>
      <c r="M15" s="5"/>
      <c r="N15" s="23" t="s">
        <v>14</v>
      </c>
      <c r="O15" s="24">
        <f t="shared" si="2"/>
        <v>134.661</v>
      </c>
      <c r="P15" s="67"/>
      <c r="Q15" s="25">
        <v>0.02</v>
      </c>
      <c r="R15" s="26">
        <f t="shared" si="3"/>
        <v>0</v>
      </c>
      <c r="S15" s="5"/>
      <c r="U15" s="77"/>
    </row>
    <row r="16" spans="1:23" x14ac:dyDescent="0.25">
      <c r="A16" s="5"/>
      <c r="B16" s="23" t="s">
        <v>15</v>
      </c>
      <c r="C16" s="24">
        <f t="shared" si="4"/>
        <v>36.074232398272557</v>
      </c>
      <c r="D16" s="67">
        <v>12</v>
      </c>
      <c r="E16" s="27">
        <v>0.02</v>
      </c>
      <c r="F16" s="26">
        <f t="shared" si="5"/>
        <v>0.70733789016220783</v>
      </c>
      <c r="G16" s="5"/>
      <c r="H16" s="23" t="s">
        <v>15</v>
      </c>
      <c r="I16" s="24">
        <f t="shared" si="0"/>
        <v>38.874000000000009</v>
      </c>
      <c r="J16" s="67"/>
      <c r="K16" s="25">
        <v>0.02</v>
      </c>
      <c r="L16" s="26">
        <f t="shared" si="1"/>
        <v>0</v>
      </c>
      <c r="M16" s="5"/>
      <c r="N16" s="23" t="s">
        <v>15</v>
      </c>
      <c r="O16" s="24">
        <f t="shared" si="2"/>
        <v>134.661</v>
      </c>
      <c r="P16" s="67"/>
      <c r="Q16" s="25">
        <v>0.02</v>
      </c>
      <c r="R16" s="26">
        <f t="shared" si="3"/>
        <v>0</v>
      </c>
      <c r="S16" s="5"/>
      <c r="U16" s="77"/>
    </row>
    <row r="17" spans="1:23" x14ac:dyDescent="0.25">
      <c r="A17" s="5"/>
      <c r="B17" s="23" t="s">
        <v>16</v>
      </c>
      <c r="C17" s="24">
        <f t="shared" si="4"/>
        <v>36.795717046238011</v>
      </c>
      <c r="D17" s="67">
        <v>12</v>
      </c>
      <c r="E17" s="28">
        <v>0.02</v>
      </c>
      <c r="F17" s="26">
        <f t="shared" si="5"/>
        <v>0.72148464796545397</v>
      </c>
      <c r="G17" s="5"/>
      <c r="H17" s="23" t="s">
        <v>16</v>
      </c>
      <c r="I17" s="24">
        <f t="shared" si="0"/>
        <v>38.938790000000012</v>
      </c>
      <c r="J17" s="67">
        <v>1</v>
      </c>
      <c r="K17" s="25">
        <v>0.02</v>
      </c>
      <c r="L17" s="26">
        <f t="shared" si="1"/>
        <v>6.4790000000002124E-2</v>
      </c>
      <c r="M17" s="5"/>
      <c r="N17" s="23" t="s">
        <v>16</v>
      </c>
      <c r="O17" s="24">
        <f t="shared" si="2"/>
        <v>134.661</v>
      </c>
      <c r="P17" s="67"/>
      <c r="Q17" s="25">
        <v>0.02</v>
      </c>
      <c r="R17" s="26">
        <f t="shared" si="3"/>
        <v>0</v>
      </c>
      <c r="S17" s="5"/>
      <c r="U17" s="77"/>
    </row>
    <row r="18" spans="1:23" x14ac:dyDescent="0.25">
      <c r="A18" s="5"/>
      <c r="B18" s="23" t="s">
        <v>17</v>
      </c>
      <c r="C18" s="24">
        <f t="shared" si="4"/>
        <v>37.715609972393956</v>
      </c>
      <c r="D18" s="67">
        <v>12</v>
      </c>
      <c r="E18" s="28">
        <v>2.5000000000000001E-2</v>
      </c>
      <c r="F18" s="26">
        <f t="shared" si="5"/>
        <v>0.91989292615594564</v>
      </c>
      <c r="G18" s="5"/>
      <c r="H18" s="23" t="s">
        <v>17</v>
      </c>
      <c r="I18" s="24">
        <f t="shared" si="0"/>
        <v>39.912259750000011</v>
      </c>
      <c r="J18" s="67">
        <v>12</v>
      </c>
      <c r="K18" s="25">
        <v>2.5000000000000001E-2</v>
      </c>
      <c r="L18" s="26">
        <f t="shared" si="1"/>
        <v>0.97346974999999958</v>
      </c>
      <c r="M18" s="5"/>
      <c r="N18" s="23" t="s">
        <v>17</v>
      </c>
      <c r="O18" s="24">
        <f t="shared" si="2"/>
        <v>134.661</v>
      </c>
      <c r="P18" s="67"/>
      <c r="Q18" s="25">
        <v>2.5000000000000001E-2</v>
      </c>
      <c r="R18" s="26">
        <f t="shared" si="3"/>
        <v>0</v>
      </c>
      <c r="S18" s="5"/>
      <c r="U18" s="77"/>
    </row>
    <row r="19" spans="1:23" x14ac:dyDescent="0.25">
      <c r="A19" s="5"/>
      <c r="B19" s="23" t="s">
        <v>18</v>
      </c>
      <c r="C19" s="24">
        <f t="shared" si="4"/>
        <v>39.148803151344929</v>
      </c>
      <c r="D19" s="67">
        <v>12</v>
      </c>
      <c r="E19" s="28">
        <v>3.7999999999999999E-2</v>
      </c>
      <c r="F19" s="26">
        <f t="shared" si="5"/>
        <v>1.4331931789509724</v>
      </c>
      <c r="G19" s="5"/>
      <c r="H19" s="23" t="s">
        <v>18</v>
      </c>
      <c r="I19" s="24">
        <f t="shared" si="0"/>
        <v>41.42892562050001</v>
      </c>
      <c r="J19" s="67">
        <v>12</v>
      </c>
      <c r="K19" s="25">
        <v>3.7999999999999999E-2</v>
      </c>
      <c r="L19" s="26">
        <f t="shared" si="1"/>
        <v>1.5166658704999989</v>
      </c>
      <c r="M19" s="5"/>
      <c r="N19" s="23" t="s">
        <v>18</v>
      </c>
      <c r="O19" s="24">
        <f t="shared" si="2"/>
        <v>134.661</v>
      </c>
      <c r="P19" s="67"/>
      <c r="Q19" s="25">
        <v>3.7999999999999999E-2</v>
      </c>
      <c r="R19" s="26">
        <f t="shared" si="3"/>
        <v>0</v>
      </c>
      <c r="S19" s="5"/>
      <c r="U19" s="77"/>
    </row>
    <row r="20" spans="1:23" x14ac:dyDescent="0.25">
      <c r="A20" s="5"/>
      <c r="B20" s="23" t="s">
        <v>19</v>
      </c>
      <c r="C20" s="24">
        <f t="shared" si="4"/>
        <v>41.262838521517558</v>
      </c>
      <c r="D20" s="67">
        <v>12</v>
      </c>
      <c r="E20" s="28">
        <v>5.3999999999999999E-2</v>
      </c>
      <c r="F20" s="26">
        <f t="shared" si="5"/>
        <v>2.1140353701726298</v>
      </c>
      <c r="G20" s="5"/>
      <c r="H20" s="23" t="s">
        <v>19</v>
      </c>
      <c r="I20" s="24">
        <f t="shared" si="0"/>
        <v>43.666087604007011</v>
      </c>
      <c r="J20" s="67">
        <v>12</v>
      </c>
      <c r="K20" s="25">
        <v>5.3999999999999999E-2</v>
      </c>
      <c r="L20" s="26">
        <f t="shared" si="1"/>
        <v>2.2371619835070007</v>
      </c>
      <c r="M20" s="5"/>
      <c r="N20" s="23" t="s">
        <v>19</v>
      </c>
      <c r="O20" s="24">
        <f t="shared" si="2"/>
        <v>134.96398725</v>
      </c>
      <c r="P20" s="70">
        <v>0.5</v>
      </c>
      <c r="Q20" s="25">
        <v>5.3999999999999999E-2</v>
      </c>
      <c r="R20" s="26">
        <f t="shared" si="3"/>
        <v>0.30298725000000104</v>
      </c>
      <c r="S20" s="5"/>
      <c r="U20" s="77"/>
    </row>
    <row r="21" spans="1:23" x14ac:dyDescent="0.25">
      <c r="A21" s="5"/>
      <c r="B21" s="23" t="s">
        <v>20</v>
      </c>
      <c r="C21" s="24">
        <f t="shared" si="4"/>
        <v>42.789563546813703</v>
      </c>
      <c r="D21" s="67">
        <v>12</v>
      </c>
      <c r="E21" s="28">
        <v>3.6999999999999998E-2</v>
      </c>
      <c r="F21" s="26">
        <f t="shared" si="5"/>
        <v>1.5267250252961446</v>
      </c>
      <c r="G21" s="5"/>
      <c r="H21" s="23" t="s">
        <v>20</v>
      </c>
      <c r="I21" s="24">
        <f t="shared" si="0"/>
        <v>45.281732845355265</v>
      </c>
      <c r="J21" s="67">
        <v>12</v>
      </c>
      <c r="K21" s="28">
        <v>3.6999999999999998E-2</v>
      </c>
      <c r="L21" s="26">
        <f t="shared" si="1"/>
        <v>1.615645241348254</v>
      </c>
      <c r="M21" s="5"/>
      <c r="N21" s="23" t="s">
        <v>20</v>
      </c>
      <c r="O21" s="24">
        <f t="shared" si="2"/>
        <v>139.95765477825</v>
      </c>
      <c r="P21" s="67">
        <v>12</v>
      </c>
      <c r="Q21" s="28">
        <v>3.6999999999999998E-2</v>
      </c>
      <c r="R21" s="26">
        <f t="shared" si="3"/>
        <v>4.9936675282500005</v>
      </c>
      <c r="S21" s="5"/>
      <c r="U21" s="77"/>
    </row>
    <row r="22" spans="1:23" x14ac:dyDescent="0.25">
      <c r="A22" s="5"/>
      <c r="B22" s="23" t="s">
        <v>21</v>
      </c>
      <c r="C22" s="24">
        <f t="shared" si="4"/>
        <v>44.287198270952182</v>
      </c>
      <c r="D22" s="67">
        <v>12</v>
      </c>
      <c r="E22" s="28">
        <v>3.5000000000000003E-2</v>
      </c>
      <c r="F22" s="26">
        <f t="shared" si="5"/>
        <v>1.4976347241384786</v>
      </c>
      <c r="G22" s="5"/>
      <c r="H22" s="23" t="s">
        <v>21</v>
      </c>
      <c r="I22" s="24">
        <f t="shared" si="0"/>
        <v>46.866593494942698</v>
      </c>
      <c r="J22" s="67">
        <v>12</v>
      </c>
      <c r="K22" s="28">
        <v>3.5000000000000003E-2</v>
      </c>
      <c r="L22" s="26">
        <f t="shared" si="1"/>
        <v>1.5848606495874336</v>
      </c>
      <c r="M22" s="5"/>
      <c r="N22" s="23" t="s">
        <v>21</v>
      </c>
      <c r="O22" s="24">
        <f t="shared" si="2"/>
        <v>144.85617269548874</v>
      </c>
      <c r="P22" s="67">
        <v>12</v>
      </c>
      <c r="Q22" s="28">
        <v>3.5000000000000003E-2</v>
      </c>
      <c r="R22" s="26">
        <f t="shared" si="3"/>
        <v>4.8985179172387348</v>
      </c>
      <c r="S22" s="5"/>
      <c r="U22" s="77"/>
    </row>
    <row r="23" spans="1:23" x14ac:dyDescent="0.25">
      <c r="A23" s="5"/>
      <c r="B23" s="23" t="s">
        <v>22</v>
      </c>
      <c r="C23" s="24">
        <f t="shared" si="4"/>
        <v>45.571527020809789</v>
      </c>
      <c r="D23" s="67">
        <v>12</v>
      </c>
      <c r="E23" s="28">
        <v>2.9000000000000001E-2</v>
      </c>
      <c r="F23" s="26">
        <f t="shared" si="5"/>
        <v>1.2843287498576075</v>
      </c>
      <c r="G23" s="5"/>
      <c r="H23" s="23" t="s">
        <v>22</v>
      </c>
      <c r="I23" s="24">
        <f>+I22*(1+(K23*J23/12))</f>
        <v>48.225724706296035</v>
      </c>
      <c r="J23" s="67">
        <v>12</v>
      </c>
      <c r="K23" s="28">
        <v>2.9000000000000001E-2</v>
      </c>
      <c r="L23" s="26">
        <f t="shared" si="1"/>
        <v>1.3591312113533363</v>
      </c>
      <c r="M23" s="5"/>
      <c r="N23" s="23" t="s">
        <v>22</v>
      </c>
      <c r="O23" s="24">
        <f t="shared" si="2"/>
        <v>149.0570017036579</v>
      </c>
      <c r="P23" s="67">
        <v>12</v>
      </c>
      <c r="Q23" s="28">
        <v>2.9000000000000001E-2</v>
      </c>
      <c r="R23" s="26">
        <f t="shared" si="3"/>
        <v>4.2008290081691655</v>
      </c>
      <c r="S23" s="5"/>
      <c r="U23" s="77"/>
    </row>
    <row r="24" spans="1:23" x14ac:dyDescent="0.25">
      <c r="A24" s="5"/>
      <c r="B24" s="23" t="s">
        <v>23</v>
      </c>
      <c r="C24" s="24">
        <f>+C23*(1+(E24*D24/12))</f>
        <v>46.893101304413271</v>
      </c>
      <c r="D24" s="67">
        <v>12</v>
      </c>
      <c r="E24" s="28">
        <v>2.9000000000000001E-2</v>
      </c>
      <c r="F24" s="26">
        <f t="shared" si="5"/>
        <v>1.3215742836034821</v>
      </c>
      <c r="G24" s="5"/>
      <c r="H24" s="23" t="s">
        <v>23</v>
      </c>
      <c r="I24" s="24">
        <f>+I23*(1+(K24*J24/12))</f>
        <v>49.624270722778618</v>
      </c>
      <c r="J24" s="67">
        <v>12</v>
      </c>
      <c r="K24" s="28">
        <v>2.9000000000000001E-2</v>
      </c>
      <c r="L24" s="26">
        <f t="shared" si="1"/>
        <v>1.3985460164825838</v>
      </c>
      <c r="M24" s="5"/>
      <c r="N24" s="23" t="s">
        <v>23</v>
      </c>
      <c r="O24" s="24">
        <f>+O23*(1+(Q24*P24/12))</f>
        <v>153.37965475306396</v>
      </c>
      <c r="P24" s="67">
        <v>12</v>
      </c>
      <c r="Q24" s="28">
        <v>2.9000000000000001E-2</v>
      </c>
      <c r="R24" s="26">
        <f t="shared" si="3"/>
        <v>4.3226530494060569</v>
      </c>
      <c r="S24" s="5"/>
      <c r="U24" s="77"/>
    </row>
    <row r="25" spans="1:23" x14ac:dyDescent="0.25">
      <c r="A25" s="5"/>
      <c r="B25" s="23" t="s">
        <v>24</v>
      </c>
      <c r="C25" s="24">
        <f>+C24*(1+(E25*D25/12))</f>
        <v>48.253001242241254</v>
      </c>
      <c r="D25" s="67">
        <v>12</v>
      </c>
      <c r="E25" s="28">
        <v>2.9000000000000001E-2</v>
      </c>
      <c r="F25" s="26">
        <f t="shared" si="5"/>
        <v>1.3598999378279828</v>
      </c>
      <c r="G25" s="5"/>
      <c r="H25" s="23" t="s">
        <v>24</v>
      </c>
      <c r="I25" s="24">
        <f>+I24*(1+(K25*J25/12))</f>
        <v>51.063374573739196</v>
      </c>
      <c r="J25" s="67">
        <v>12</v>
      </c>
      <c r="K25" s="28">
        <v>2.9000000000000001E-2</v>
      </c>
      <c r="L25" s="26">
        <f t="shared" si="1"/>
        <v>1.4391038509605778</v>
      </c>
      <c r="M25" s="5"/>
      <c r="N25" s="23" t="s">
        <v>24</v>
      </c>
      <c r="O25" s="24">
        <f>+O24*(1+(Q25*P25/12))</f>
        <v>157.8276647409028</v>
      </c>
      <c r="P25" s="67">
        <v>12</v>
      </c>
      <c r="Q25" s="28">
        <v>2.9000000000000001E-2</v>
      </c>
      <c r="R25" s="26">
        <f t="shared" si="3"/>
        <v>4.4480099878388444</v>
      </c>
      <c r="S25" s="5"/>
      <c r="U25" s="77"/>
    </row>
    <row r="26" spans="1:23" ht="15.75" thickBot="1" x14ac:dyDescent="0.3">
      <c r="A26" s="5"/>
      <c r="B26" s="23"/>
      <c r="C26" s="24"/>
      <c r="D26" s="7"/>
      <c r="E26" s="29" t="s">
        <v>25</v>
      </c>
      <c r="F26" s="30">
        <f>SUM(F7:F25)</f>
        <v>17.919001242241254</v>
      </c>
      <c r="G26" s="5"/>
      <c r="H26" s="23"/>
      <c r="I26" s="24"/>
      <c r="J26" s="7"/>
      <c r="K26" s="29" t="s">
        <v>25</v>
      </c>
      <c r="L26" s="30">
        <f>SUM(L7:L25)</f>
        <v>12.189374573739187</v>
      </c>
      <c r="M26" s="5"/>
      <c r="N26" s="23"/>
      <c r="O26" s="24"/>
      <c r="P26" s="7"/>
      <c r="Q26" s="29" t="s">
        <v>25</v>
      </c>
      <c r="R26" s="30">
        <f>SUM(R7:R25)</f>
        <v>23.166664740902803</v>
      </c>
      <c r="S26" s="5"/>
    </row>
    <row r="27" spans="1:23" ht="15.75" thickTop="1" x14ac:dyDescent="0.25">
      <c r="A27" s="5"/>
      <c r="B27" s="31"/>
      <c r="C27" s="5"/>
      <c r="D27" s="7"/>
      <c r="E27" s="32"/>
      <c r="F27" s="26"/>
      <c r="G27" s="5"/>
      <c r="H27" s="33"/>
      <c r="I27" s="34"/>
      <c r="J27" s="7"/>
      <c r="K27" s="32"/>
      <c r="L27" s="35"/>
      <c r="M27" s="5"/>
      <c r="N27" s="36"/>
      <c r="O27" s="37"/>
      <c r="P27" s="7"/>
      <c r="Q27" s="32"/>
      <c r="R27" s="26"/>
      <c r="S27" s="5"/>
    </row>
    <row r="28" spans="1:23" x14ac:dyDescent="0.25">
      <c r="A28" s="5"/>
      <c r="B28" s="31"/>
      <c r="C28" s="38"/>
      <c r="D28" s="7"/>
      <c r="E28" s="5"/>
      <c r="F28" s="22"/>
      <c r="G28" s="5"/>
      <c r="H28" s="31"/>
      <c r="I28" s="5"/>
      <c r="J28" s="7"/>
      <c r="K28" s="5"/>
      <c r="L28" s="22"/>
      <c r="M28" s="5"/>
      <c r="N28" s="31"/>
      <c r="O28" s="38"/>
      <c r="P28" s="7"/>
      <c r="Q28" s="5"/>
      <c r="R28" s="22"/>
      <c r="S28" s="5"/>
    </row>
    <row r="29" spans="1:23" x14ac:dyDescent="0.25">
      <c r="A29" s="5"/>
      <c r="B29" s="33" t="s">
        <v>43</v>
      </c>
      <c r="C29" s="39">
        <f>+C6</f>
        <v>30.334</v>
      </c>
      <c r="D29" s="74" t="s">
        <v>35</v>
      </c>
      <c r="E29" s="5"/>
      <c r="F29" s="22"/>
      <c r="G29" s="5"/>
      <c r="H29" s="33" t="s">
        <v>43</v>
      </c>
      <c r="I29" s="39">
        <f>+I6</f>
        <v>38.874000000000009</v>
      </c>
      <c r="J29" s="74" t="s">
        <v>35</v>
      </c>
      <c r="K29" s="5"/>
      <c r="L29" s="22"/>
      <c r="M29" s="5"/>
      <c r="N29" s="33" t="s">
        <v>43</v>
      </c>
      <c r="O29" s="39">
        <f>+O6</f>
        <v>134.661</v>
      </c>
      <c r="P29" s="74" t="s">
        <v>35</v>
      </c>
      <c r="Q29" s="5"/>
      <c r="R29" s="22"/>
      <c r="S29" s="5"/>
    </row>
    <row r="30" spans="1:23" x14ac:dyDescent="0.25">
      <c r="A30" s="5"/>
      <c r="B30" s="33" t="s">
        <v>34</v>
      </c>
      <c r="C30" s="40">
        <f>F26</f>
        <v>17.919001242241254</v>
      </c>
      <c r="D30" s="74" t="s">
        <v>36</v>
      </c>
      <c r="E30" s="5"/>
      <c r="F30" s="22"/>
      <c r="G30" s="5"/>
      <c r="H30" s="33" t="s">
        <v>34</v>
      </c>
      <c r="I30" s="40">
        <f>L26</f>
        <v>12.189374573739187</v>
      </c>
      <c r="J30" s="74" t="s">
        <v>36</v>
      </c>
      <c r="K30" s="5"/>
      <c r="L30" s="22"/>
      <c r="M30" s="5"/>
      <c r="N30" s="33" t="s">
        <v>34</v>
      </c>
      <c r="O30" s="40">
        <f>R26</f>
        <v>23.166664740902803</v>
      </c>
      <c r="P30" s="74" t="s">
        <v>36</v>
      </c>
      <c r="Q30" s="5"/>
      <c r="R30" s="22"/>
      <c r="S30" s="5"/>
    </row>
    <row r="31" spans="1:23" s="2" customFormat="1" ht="15.75" thickBot="1" x14ac:dyDescent="0.3">
      <c r="A31" s="19"/>
      <c r="B31" s="41" t="s">
        <v>42</v>
      </c>
      <c r="C31" s="42">
        <f>+C29+C30</f>
        <v>48.253001242241254</v>
      </c>
      <c r="D31" s="75" t="s">
        <v>37</v>
      </c>
      <c r="E31" s="19"/>
      <c r="F31" s="43"/>
      <c r="G31" s="19"/>
      <c r="H31" s="41" t="s">
        <v>42</v>
      </c>
      <c r="I31" s="42">
        <f>+I29+I30</f>
        <v>51.063374573739196</v>
      </c>
      <c r="J31" s="75" t="s">
        <v>37</v>
      </c>
      <c r="K31" s="19"/>
      <c r="L31" s="43"/>
      <c r="M31" s="19"/>
      <c r="N31" s="41" t="s">
        <v>42</v>
      </c>
      <c r="O31" s="42">
        <f>+O29+O30</f>
        <v>157.8276647409028</v>
      </c>
      <c r="P31" s="75" t="s">
        <v>37</v>
      </c>
      <c r="Q31" s="19"/>
      <c r="R31" s="43"/>
      <c r="S31" s="19"/>
      <c r="T31" s="19"/>
      <c r="U31" s="19"/>
      <c r="V31" s="19"/>
      <c r="W31" s="19"/>
    </row>
    <row r="32" spans="1:23" ht="15.75" thickTop="1" x14ac:dyDescent="0.25">
      <c r="A32" s="5"/>
      <c r="B32" s="31"/>
      <c r="C32" s="38"/>
      <c r="D32" s="74"/>
      <c r="E32" s="5"/>
      <c r="F32" s="22"/>
      <c r="G32" s="5"/>
      <c r="H32" s="31"/>
      <c r="I32" s="5"/>
      <c r="J32" s="74"/>
      <c r="K32" s="5"/>
      <c r="L32" s="22"/>
      <c r="M32" s="5"/>
      <c r="N32" s="31"/>
      <c r="O32" s="38"/>
      <c r="P32" s="74"/>
      <c r="Q32" s="5"/>
      <c r="R32" s="22"/>
      <c r="S32" s="5"/>
    </row>
    <row r="33" spans="1:23" x14ac:dyDescent="0.25">
      <c r="A33" s="5"/>
      <c r="B33" s="31" t="s">
        <v>41</v>
      </c>
      <c r="C33" s="44">
        <v>13.6</v>
      </c>
      <c r="D33" s="74" t="s">
        <v>38</v>
      </c>
      <c r="E33" s="5"/>
      <c r="F33" s="22"/>
      <c r="G33" s="5"/>
      <c r="H33" s="31" t="s">
        <v>41</v>
      </c>
      <c r="I33" s="44">
        <v>12.2</v>
      </c>
      <c r="J33" s="74" t="s">
        <v>38</v>
      </c>
      <c r="K33" s="5"/>
      <c r="L33" s="22"/>
      <c r="M33" s="5"/>
      <c r="N33" s="31" t="s">
        <v>41</v>
      </c>
      <c r="O33" s="44">
        <v>49</v>
      </c>
      <c r="P33" s="74" t="s">
        <v>38</v>
      </c>
      <c r="Q33" s="5"/>
      <c r="R33" s="22"/>
      <c r="S33" s="5"/>
    </row>
    <row r="34" spans="1:23" ht="15.75" thickBot="1" x14ac:dyDescent="0.3">
      <c r="A34" s="5"/>
      <c r="B34" s="45" t="s">
        <v>40</v>
      </c>
      <c r="C34" s="46">
        <f>+C31/C33</f>
        <v>3.5480147972236216</v>
      </c>
      <c r="D34" s="76" t="s">
        <v>39</v>
      </c>
      <c r="E34" s="47"/>
      <c r="F34" s="48"/>
      <c r="G34" s="49"/>
      <c r="H34" s="45" t="s">
        <v>40</v>
      </c>
      <c r="I34" s="50">
        <f>+I31/I33</f>
        <v>4.1855225060441965</v>
      </c>
      <c r="J34" s="76" t="s">
        <v>39</v>
      </c>
      <c r="K34" s="47"/>
      <c r="L34" s="48"/>
      <c r="M34" s="49"/>
      <c r="N34" s="45" t="s">
        <v>40</v>
      </c>
      <c r="O34" s="51">
        <f>+O31/O33</f>
        <v>3.2209727498143428</v>
      </c>
      <c r="P34" s="76" t="s">
        <v>39</v>
      </c>
      <c r="Q34" s="47"/>
      <c r="R34" s="48"/>
      <c r="S34" s="49"/>
    </row>
    <row r="35" spans="1:23" x14ac:dyDescent="0.25">
      <c r="A35" s="5"/>
      <c r="B35" s="5"/>
      <c r="C35" s="5"/>
      <c r="D35" s="68"/>
      <c r="E35" s="38"/>
      <c r="F35" s="38"/>
      <c r="G35" s="5"/>
      <c r="H35" s="5"/>
      <c r="I35" s="5"/>
      <c r="J35" s="68"/>
      <c r="K35" s="52"/>
      <c r="L35" s="52"/>
      <c r="M35" s="5"/>
      <c r="N35" s="5"/>
      <c r="O35" s="5"/>
      <c r="P35" s="68"/>
      <c r="Q35" s="38"/>
      <c r="R35" s="38"/>
      <c r="S35" s="5"/>
    </row>
    <row r="36" spans="1:23" ht="18.75" x14ac:dyDescent="0.3">
      <c r="A36" s="78" t="s">
        <v>48</v>
      </c>
      <c r="B36" s="5"/>
      <c r="C36" s="5"/>
      <c r="D36" s="68"/>
      <c r="E36" s="38"/>
      <c r="F36" s="38"/>
      <c r="G36" s="5"/>
      <c r="H36" s="5"/>
      <c r="I36" s="5"/>
      <c r="J36" s="68"/>
      <c r="K36" s="52"/>
      <c r="L36" s="52"/>
      <c r="M36" s="5"/>
      <c r="N36" s="5"/>
      <c r="O36" s="5"/>
      <c r="P36" s="68"/>
      <c r="Q36" s="38"/>
      <c r="R36" s="38"/>
      <c r="S36" s="5"/>
    </row>
    <row r="37" spans="1:23" ht="18.75" x14ac:dyDescent="0.3">
      <c r="A37" s="4" t="s">
        <v>47</v>
      </c>
      <c r="B37" s="5"/>
      <c r="C37" s="5"/>
      <c r="D37" s="7"/>
      <c r="E37" s="5"/>
      <c r="F37" s="5"/>
      <c r="G37" s="5"/>
      <c r="H37" s="5"/>
      <c r="I37" s="5"/>
      <c r="J37" s="7"/>
      <c r="K37" s="5"/>
      <c r="L37" s="5"/>
      <c r="M37" s="5"/>
      <c r="N37" s="5"/>
      <c r="O37" s="5"/>
      <c r="P37" s="7"/>
      <c r="Q37" s="5"/>
      <c r="R37" s="5"/>
      <c r="S37" s="5"/>
    </row>
    <row r="38" spans="1:23" ht="15.75" thickBot="1" x14ac:dyDescent="0.3">
      <c r="A38" s="9" t="s">
        <v>0</v>
      </c>
      <c r="B38" s="5"/>
      <c r="C38" s="5"/>
      <c r="D38" s="7"/>
      <c r="E38" s="5"/>
      <c r="F38" s="5"/>
      <c r="G38" s="5"/>
      <c r="H38" s="5"/>
      <c r="I38" s="5"/>
      <c r="J38" s="7"/>
      <c r="K38" s="5"/>
      <c r="L38" s="5"/>
      <c r="M38" s="5"/>
      <c r="N38" s="5"/>
      <c r="O38" s="5"/>
      <c r="P38" s="7"/>
      <c r="Q38" s="5"/>
      <c r="R38" s="5"/>
      <c r="S38" s="5"/>
    </row>
    <row r="39" spans="1:23" s="3" customFormat="1" x14ac:dyDescent="0.25">
      <c r="A39" s="10"/>
      <c r="B39" s="11" t="s">
        <v>1</v>
      </c>
      <c r="C39" s="12" t="s">
        <v>44</v>
      </c>
      <c r="D39" s="69"/>
      <c r="E39" s="13"/>
      <c r="F39" s="14"/>
      <c r="G39" s="15"/>
      <c r="H39" s="11" t="s">
        <v>1</v>
      </c>
      <c r="I39" s="12" t="s">
        <v>45</v>
      </c>
      <c r="J39" s="69"/>
      <c r="K39" s="13"/>
      <c r="L39" s="14"/>
      <c r="M39" s="15"/>
      <c r="N39" s="11" t="s">
        <v>1</v>
      </c>
      <c r="O39" s="12" t="s">
        <v>46</v>
      </c>
      <c r="P39" s="69"/>
      <c r="Q39" s="13"/>
      <c r="R39" s="14"/>
      <c r="S39" s="15"/>
      <c r="T39" s="10"/>
      <c r="U39" s="10"/>
      <c r="V39" s="10"/>
      <c r="W39" s="10"/>
    </row>
    <row r="40" spans="1:23" x14ac:dyDescent="0.25">
      <c r="A40" s="5"/>
      <c r="B40" s="53"/>
      <c r="C40" s="54"/>
      <c r="D40" s="7"/>
      <c r="E40" s="5"/>
      <c r="F40" s="55"/>
      <c r="G40" s="56"/>
      <c r="H40" s="57"/>
      <c r="I40" s="54"/>
      <c r="J40" s="7"/>
      <c r="K40" s="5"/>
      <c r="L40" s="55"/>
      <c r="M40" s="58"/>
      <c r="N40" s="59"/>
      <c r="O40" s="54"/>
      <c r="P40" s="7"/>
      <c r="Q40" s="5"/>
      <c r="R40" s="55"/>
      <c r="S40" s="56"/>
    </row>
    <row r="41" spans="1:23" s="2" customFormat="1" ht="30" x14ac:dyDescent="0.25">
      <c r="A41" s="19"/>
      <c r="B41" s="16" t="s">
        <v>2</v>
      </c>
      <c r="C41" s="17" t="s">
        <v>3</v>
      </c>
      <c r="D41" s="17" t="s">
        <v>4</v>
      </c>
      <c r="E41" s="17" t="s">
        <v>33</v>
      </c>
      <c r="F41" s="18" t="s">
        <v>5</v>
      </c>
      <c r="G41" s="19"/>
      <c r="H41" s="16" t="s">
        <v>2</v>
      </c>
      <c r="I41" s="17" t="s">
        <v>3</v>
      </c>
      <c r="J41" s="17" t="s">
        <v>4</v>
      </c>
      <c r="K41" s="17" t="s">
        <v>33</v>
      </c>
      <c r="L41" s="18" t="s">
        <v>5</v>
      </c>
      <c r="M41" s="19"/>
      <c r="N41" s="16" t="s">
        <v>2</v>
      </c>
      <c r="O41" s="17" t="s">
        <v>3</v>
      </c>
      <c r="P41" s="17" t="s">
        <v>4</v>
      </c>
      <c r="Q41" s="17" t="s">
        <v>33</v>
      </c>
      <c r="R41" s="18" t="s">
        <v>5</v>
      </c>
      <c r="S41" s="19"/>
      <c r="T41" s="19"/>
      <c r="U41" s="19"/>
      <c r="V41" s="19"/>
      <c r="W41" s="19"/>
    </row>
    <row r="42" spans="1:23" x14ac:dyDescent="0.25">
      <c r="A42" s="5"/>
      <c r="B42" s="20">
        <v>45643</v>
      </c>
      <c r="C42" s="21">
        <v>25.154</v>
      </c>
      <c r="D42" s="66"/>
      <c r="E42" s="5"/>
      <c r="F42" s="22"/>
      <c r="G42" s="5"/>
      <c r="H42" s="20">
        <v>44650</v>
      </c>
      <c r="I42" s="21">
        <v>42.559000000000005</v>
      </c>
      <c r="J42" s="66"/>
      <c r="K42" s="5"/>
      <c r="L42" s="22"/>
      <c r="M42" s="5"/>
      <c r="N42" s="20">
        <v>44650</v>
      </c>
      <c r="O42" s="21">
        <v>49.708000000000006</v>
      </c>
      <c r="P42" s="66"/>
      <c r="Q42" s="5"/>
      <c r="R42" s="22"/>
      <c r="S42" s="5"/>
    </row>
    <row r="43" spans="1:23" x14ac:dyDescent="0.25">
      <c r="A43" s="5"/>
      <c r="B43" s="23" t="s">
        <v>6</v>
      </c>
      <c r="C43" s="24">
        <f t="shared" ref="C43:C59" si="6">+C42*(1+(E43*D43/12))</f>
        <v>25.154</v>
      </c>
      <c r="D43" s="67"/>
      <c r="E43" s="25">
        <v>0.02</v>
      </c>
      <c r="F43" s="26">
        <f t="shared" ref="F43:F61" si="7">+C43-C42</f>
        <v>0</v>
      </c>
      <c r="G43" s="5"/>
      <c r="H43" s="23" t="s">
        <v>6</v>
      </c>
      <c r="I43" s="24">
        <f t="shared" ref="I43:I61" si="8">+I42*(1+(K43*J43/12))</f>
        <v>42.559000000000005</v>
      </c>
      <c r="J43" s="67"/>
      <c r="K43" s="25">
        <v>0.02</v>
      </c>
      <c r="L43" s="26">
        <f t="shared" ref="L43:L61" si="9">+I43-I42</f>
        <v>0</v>
      </c>
      <c r="M43" s="5"/>
      <c r="N43" s="23" t="s">
        <v>6</v>
      </c>
      <c r="O43" s="24">
        <f t="shared" ref="O43:O61" si="10">+O42*(1+(Q43*P43/12))</f>
        <v>49.708000000000006</v>
      </c>
      <c r="P43" s="67"/>
      <c r="Q43" s="25">
        <v>0.02</v>
      </c>
      <c r="R43" s="26">
        <f t="shared" ref="R43:R61" si="11">+O43-O42</f>
        <v>0</v>
      </c>
      <c r="S43" s="5"/>
      <c r="U43" s="77"/>
    </row>
    <row r="44" spans="1:23" x14ac:dyDescent="0.25">
      <c r="A44" s="5"/>
      <c r="B44" s="23" t="s">
        <v>7</v>
      </c>
      <c r="C44" s="24">
        <f t="shared" si="6"/>
        <v>25.154</v>
      </c>
      <c r="D44" s="67"/>
      <c r="E44" s="25">
        <v>0.02</v>
      </c>
      <c r="F44" s="26">
        <f t="shared" si="7"/>
        <v>0</v>
      </c>
      <c r="G44" s="5"/>
      <c r="H44" s="23" t="s">
        <v>7</v>
      </c>
      <c r="I44" s="24">
        <f t="shared" si="8"/>
        <v>42.559000000000005</v>
      </c>
      <c r="J44" s="67"/>
      <c r="K44" s="25">
        <v>0.02</v>
      </c>
      <c r="L44" s="26">
        <f t="shared" si="9"/>
        <v>0</v>
      </c>
      <c r="M44" s="5"/>
      <c r="N44" s="23" t="s">
        <v>7</v>
      </c>
      <c r="O44" s="24">
        <f t="shared" si="10"/>
        <v>49.708000000000006</v>
      </c>
      <c r="P44" s="67"/>
      <c r="Q44" s="25">
        <v>0.02</v>
      </c>
      <c r="R44" s="26">
        <f t="shared" si="11"/>
        <v>0</v>
      </c>
      <c r="S44" s="5"/>
      <c r="U44" s="77"/>
    </row>
    <row r="45" spans="1:23" x14ac:dyDescent="0.25">
      <c r="A45" s="5"/>
      <c r="B45" s="23" t="s">
        <v>8</v>
      </c>
      <c r="C45" s="24">
        <f t="shared" si="6"/>
        <v>25.154</v>
      </c>
      <c r="D45" s="67"/>
      <c r="E45" s="25">
        <v>0.02</v>
      </c>
      <c r="F45" s="26">
        <f t="shared" si="7"/>
        <v>0</v>
      </c>
      <c r="G45" s="5"/>
      <c r="H45" s="23" t="s">
        <v>8</v>
      </c>
      <c r="I45" s="24">
        <f t="shared" si="8"/>
        <v>42.559000000000005</v>
      </c>
      <c r="J45" s="67"/>
      <c r="K45" s="25">
        <v>0.02</v>
      </c>
      <c r="L45" s="26">
        <f t="shared" si="9"/>
        <v>0</v>
      </c>
      <c r="M45" s="5"/>
      <c r="N45" s="23" t="s">
        <v>8</v>
      </c>
      <c r="O45" s="24">
        <f t="shared" si="10"/>
        <v>49.708000000000006</v>
      </c>
      <c r="P45" s="67"/>
      <c r="Q45" s="25">
        <v>0.02</v>
      </c>
      <c r="R45" s="26">
        <f t="shared" si="11"/>
        <v>0</v>
      </c>
      <c r="S45" s="5"/>
      <c r="U45" s="77"/>
    </row>
    <row r="46" spans="1:23" x14ac:dyDescent="0.25">
      <c r="A46" s="5"/>
      <c r="B46" s="23" t="s">
        <v>9</v>
      </c>
      <c r="C46" s="24">
        <f t="shared" si="6"/>
        <v>25.154</v>
      </c>
      <c r="D46" s="67"/>
      <c r="E46" s="25">
        <v>0.02</v>
      </c>
      <c r="F46" s="26">
        <f t="shared" si="7"/>
        <v>0</v>
      </c>
      <c r="G46" s="5"/>
      <c r="H46" s="23" t="s">
        <v>9</v>
      </c>
      <c r="I46" s="24">
        <f t="shared" si="8"/>
        <v>42.559000000000005</v>
      </c>
      <c r="J46" s="67"/>
      <c r="K46" s="25">
        <v>0.02</v>
      </c>
      <c r="L46" s="26">
        <f t="shared" si="9"/>
        <v>0</v>
      </c>
      <c r="M46" s="5"/>
      <c r="N46" s="23" t="s">
        <v>9</v>
      </c>
      <c r="O46" s="24">
        <f t="shared" si="10"/>
        <v>49.708000000000006</v>
      </c>
      <c r="P46" s="67"/>
      <c r="Q46" s="25">
        <v>0.02</v>
      </c>
      <c r="R46" s="26">
        <f t="shared" si="11"/>
        <v>0</v>
      </c>
      <c r="S46" s="5"/>
      <c r="U46" s="77"/>
    </row>
    <row r="47" spans="1:23" x14ac:dyDescent="0.25">
      <c r="A47" s="5"/>
      <c r="B47" s="23" t="s">
        <v>10</v>
      </c>
      <c r="C47" s="24">
        <f t="shared" si="6"/>
        <v>25.154</v>
      </c>
      <c r="D47" s="67"/>
      <c r="E47" s="25">
        <v>0.02</v>
      </c>
      <c r="F47" s="26">
        <f t="shared" si="7"/>
        <v>0</v>
      </c>
      <c r="G47" s="5"/>
      <c r="H47" s="23" t="s">
        <v>10</v>
      </c>
      <c r="I47" s="24">
        <f t="shared" si="8"/>
        <v>42.559000000000005</v>
      </c>
      <c r="J47" s="67"/>
      <c r="K47" s="25">
        <v>0.02</v>
      </c>
      <c r="L47" s="26">
        <f t="shared" si="9"/>
        <v>0</v>
      </c>
      <c r="M47" s="5"/>
      <c r="N47" s="23" t="s">
        <v>10</v>
      </c>
      <c r="O47" s="24">
        <f t="shared" si="10"/>
        <v>49.708000000000006</v>
      </c>
      <c r="P47" s="67"/>
      <c r="Q47" s="25">
        <v>0.02</v>
      </c>
      <c r="R47" s="26">
        <f t="shared" si="11"/>
        <v>0</v>
      </c>
      <c r="S47" s="5"/>
      <c r="U47" s="77"/>
    </row>
    <row r="48" spans="1:23" x14ac:dyDescent="0.25">
      <c r="A48" s="5"/>
      <c r="B48" s="23" t="s">
        <v>11</v>
      </c>
      <c r="C48" s="24">
        <f t="shared" si="6"/>
        <v>25.154</v>
      </c>
      <c r="D48" s="67"/>
      <c r="E48" s="25">
        <v>0.02</v>
      </c>
      <c r="F48" s="26">
        <f t="shared" si="7"/>
        <v>0</v>
      </c>
      <c r="G48" s="5"/>
      <c r="H48" s="23" t="s">
        <v>11</v>
      </c>
      <c r="I48" s="24">
        <f>+I47*(1+(K48*J48/12))</f>
        <v>42.559000000000005</v>
      </c>
      <c r="J48" s="67"/>
      <c r="K48" s="25">
        <v>0.02</v>
      </c>
      <c r="L48" s="26">
        <f t="shared" si="9"/>
        <v>0</v>
      </c>
      <c r="M48" s="5"/>
      <c r="N48" s="23" t="s">
        <v>11</v>
      </c>
      <c r="O48" s="24">
        <f t="shared" si="10"/>
        <v>49.708000000000006</v>
      </c>
      <c r="P48" s="67"/>
      <c r="Q48" s="25">
        <v>0.02</v>
      </c>
      <c r="R48" s="26">
        <f t="shared" si="11"/>
        <v>0</v>
      </c>
      <c r="S48" s="5"/>
      <c r="U48" s="77"/>
    </row>
    <row r="49" spans="1:21" x14ac:dyDescent="0.25">
      <c r="A49" s="5"/>
      <c r="B49" s="23" t="s">
        <v>12</v>
      </c>
      <c r="C49" s="24">
        <f t="shared" si="6"/>
        <v>25.154</v>
      </c>
      <c r="D49" s="67"/>
      <c r="E49" s="25">
        <v>0.02</v>
      </c>
      <c r="F49" s="26">
        <f t="shared" si="7"/>
        <v>0</v>
      </c>
      <c r="G49" s="5"/>
      <c r="H49" s="23" t="s">
        <v>12</v>
      </c>
      <c r="I49" s="24">
        <f t="shared" si="8"/>
        <v>42.559000000000005</v>
      </c>
      <c r="J49" s="67"/>
      <c r="K49" s="25">
        <v>0.02</v>
      </c>
      <c r="L49" s="26">
        <f t="shared" si="9"/>
        <v>0</v>
      </c>
      <c r="M49" s="5"/>
      <c r="N49" s="23" t="s">
        <v>12</v>
      </c>
      <c r="O49" s="24">
        <f t="shared" si="10"/>
        <v>49.708000000000006</v>
      </c>
      <c r="P49" s="67"/>
      <c r="Q49" s="25">
        <v>0.02</v>
      </c>
      <c r="R49" s="26">
        <f t="shared" si="11"/>
        <v>0</v>
      </c>
      <c r="S49" s="5"/>
      <c r="U49" s="77"/>
    </row>
    <row r="50" spans="1:21" x14ac:dyDescent="0.25">
      <c r="A50" s="5"/>
      <c r="B50" s="23" t="s">
        <v>13</v>
      </c>
      <c r="C50" s="24">
        <f t="shared" si="6"/>
        <v>25.154</v>
      </c>
      <c r="D50" s="67"/>
      <c r="E50" s="25">
        <v>0.02</v>
      </c>
      <c r="F50" s="26">
        <f t="shared" si="7"/>
        <v>0</v>
      </c>
      <c r="G50" s="5"/>
      <c r="H50" s="23" t="s">
        <v>13</v>
      </c>
      <c r="I50" s="24">
        <f t="shared" si="8"/>
        <v>42.559000000000005</v>
      </c>
      <c r="J50" s="67"/>
      <c r="K50" s="25">
        <v>0.02</v>
      </c>
      <c r="L50" s="26">
        <f t="shared" si="9"/>
        <v>0</v>
      </c>
      <c r="M50" s="5"/>
      <c r="N50" s="23" t="s">
        <v>13</v>
      </c>
      <c r="O50" s="24">
        <f t="shared" si="10"/>
        <v>49.708000000000006</v>
      </c>
      <c r="P50" s="67"/>
      <c r="Q50" s="25">
        <v>0.02</v>
      </c>
      <c r="R50" s="26">
        <f t="shared" si="11"/>
        <v>0</v>
      </c>
      <c r="S50" s="5"/>
      <c r="U50" s="77"/>
    </row>
    <row r="51" spans="1:21" x14ac:dyDescent="0.25">
      <c r="A51" s="5"/>
      <c r="B51" s="23" t="s">
        <v>14</v>
      </c>
      <c r="C51" s="24">
        <f t="shared" si="6"/>
        <v>25.154</v>
      </c>
      <c r="D51" s="67"/>
      <c r="E51" s="25">
        <v>0.02</v>
      </c>
      <c r="F51" s="26">
        <f t="shared" si="7"/>
        <v>0</v>
      </c>
      <c r="G51" s="5"/>
      <c r="H51" s="23" t="s">
        <v>14</v>
      </c>
      <c r="I51" s="24">
        <f t="shared" si="8"/>
        <v>42.559000000000005</v>
      </c>
      <c r="J51" s="67"/>
      <c r="K51" s="25">
        <v>0.02</v>
      </c>
      <c r="L51" s="26">
        <f t="shared" si="9"/>
        <v>0</v>
      </c>
      <c r="M51" s="5"/>
      <c r="N51" s="23" t="s">
        <v>14</v>
      </c>
      <c r="O51" s="24">
        <f t="shared" si="10"/>
        <v>49.708000000000006</v>
      </c>
      <c r="P51" s="67"/>
      <c r="Q51" s="25">
        <v>0.02</v>
      </c>
      <c r="R51" s="26">
        <f t="shared" si="11"/>
        <v>0</v>
      </c>
      <c r="S51" s="5"/>
      <c r="U51" s="77"/>
    </row>
    <row r="52" spans="1:21" x14ac:dyDescent="0.25">
      <c r="A52" s="5"/>
      <c r="B52" s="23" t="s">
        <v>15</v>
      </c>
      <c r="C52" s="24">
        <f t="shared" si="6"/>
        <v>25.154</v>
      </c>
      <c r="D52" s="67"/>
      <c r="E52" s="27">
        <v>0.02</v>
      </c>
      <c r="F52" s="26">
        <f t="shared" si="7"/>
        <v>0</v>
      </c>
      <c r="G52" s="5"/>
      <c r="H52" s="23" t="s">
        <v>15</v>
      </c>
      <c r="I52" s="24">
        <f t="shared" si="8"/>
        <v>42.559000000000005</v>
      </c>
      <c r="J52" s="67"/>
      <c r="K52" s="25">
        <v>0.02</v>
      </c>
      <c r="L52" s="26">
        <f t="shared" si="9"/>
        <v>0</v>
      </c>
      <c r="M52" s="5"/>
      <c r="N52" s="23" t="s">
        <v>15</v>
      </c>
      <c r="O52" s="24">
        <f t="shared" si="10"/>
        <v>49.708000000000006</v>
      </c>
      <c r="P52" s="67"/>
      <c r="Q52" s="25">
        <v>0.02</v>
      </c>
      <c r="R52" s="26">
        <f t="shared" si="11"/>
        <v>0</v>
      </c>
      <c r="S52" s="5"/>
      <c r="U52" s="77"/>
    </row>
    <row r="53" spans="1:21" x14ac:dyDescent="0.25">
      <c r="A53" s="5"/>
      <c r="B53" s="23" t="s">
        <v>16</v>
      </c>
      <c r="C53" s="24">
        <f t="shared" si="6"/>
        <v>25.154</v>
      </c>
      <c r="D53" s="67"/>
      <c r="E53" s="28">
        <v>0.02</v>
      </c>
      <c r="F53" s="26">
        <f t="shared" si="7"/>
        <v>0</v>
      </c>
      <c r="G53" s="5"/>
      <c r="H53" s="23" t="s">
        <v>16</v>
      </c>
      <c r="I53" s="24">
        <f t="shared" si="8"/>
        <v>42.559000000000005</v>
      </c>
      <c r="J53" s="67"/>
      <c r="K53" s="25">
        <v>0.02</v>
      </c>
      <c r="L53" s="26">
        <f t="shared" si="9"/>
        <v>0</v>
      </c>
      <c r="M53" s="5"/>
      <c r="N53" s="23" t="s">
        <v>16</v>
      </c>
      <c r="O53" s="24">
        <f t="shared" si="10"/>
        <v>49.708000000000006</v>
      </c>
      <c r="P53" s="67"/>
      <c r="Q53" s="25">
        <v>0.02</v>
      </c>
      <c r="R53" s="26">
        <f t="shared" si="11"/>
        <v>0</v>
      </c>
      <c r="S53" s="5"/>
      <c r="U53" s="77"/>
    </row>
    <row r="54" spans="1:21" x14ac:dyDescent="0.25">
      <c r="A54" s="5"/>
      <c r="B54" s="23" t="s">
        <v>17</v>
      </c>
      <c r="C54" s="24">
        <f t="shared" si="6"/>
        <v>25.154</v>
      </c>
      <c r="D54" s="67"/>
      <c r="E54" s="28">
        <v>2.5000000000000001E-2</v>
      </c>
      <c r="F54" s="26">
        <f t="shared" si="7"/>
        <v>0</v>
      </c>
      <c r="G54" s="5"/>
      <c r="H54" s="23" t="s">
        <v>17</v>
      </c>
      <c r="I54" s="24">
        <f t="shared" si="8"/>
        <v>43.356981250000004</v>
      </c>
      <c r="J54" s="67">
        <v>9</v>
      </c>
      <c r="K54" s="25">
        <v>2.5000000000000001E-2</v>
      </c>
      <c r="L54" s="26">
        <f t="shared" si="9"/>
        <v>0.79798124999999942</v>
      </c>
      <c r="M54" s="5"/>
      <c r="N54" s="23" t="s">
        <v>17</v>
      </c>
      <c r="O54" s="24">
        <f t="shared" si="10"/>
        <v>50.640025000000009</v>
      </c>
      <c r="P54" s="67">
        <v>9</v>
      </c>
      <c r="Q54" s="25">
        <v>2.5000000000000001E-2</v>
      </c>
      <c r="R54" s="26">
        <f t="shared" si="11"/>
        <v>0.93202500000000299</v>
      </c>
      <c r="S54" s="5"/>
      <c r="U54" s="77"/>
    </row>
    <row r="55" spans="1:21" x14ac:dyDescent="0.25">
      <c r="A55" s="5"/>
      <c r="B55" s="23" t="s">
        <v>18</v>
      </c>
      <c r="C55" s="24">
        <f t="shared" si="6"/>
        <v>25.154</v>
      </c>
      <c r="D55" s="67"/>
      <c r="E55" s="28">
        <v>3.7999999999999999E-2</v>
      </c>
      <c r="F55" s="26">
        <f t="shared" si="7"/>
        <v>0</v>
      </c>
      <c r="G55" s="5"/>
      <c r="H55" s="23" t="s">
        <v>18</v>
      </c>
      <c r="I55" s="24">
        <f t="shared" si="8"/>
        <v>45.004546537500005</v>
      </c>
      <c r="J55" s="67">
        <v>12</v>
      </c>
      <c r="K55" s="25">
        <v>3.7999999999999999E-2</v>
      </c>
      <c r="L55" s="26">
        <f t="shared" si="9"/>
        <v>1.6475652875000009</v>
      </c>
      <c r="M55" s="5"/>
      <c r="N55" s="23" t="s">
        <v>18</v>
      </c>
      <c r="O55" s="24">
        <f t="shared" si="10"/>
        <v>52.564345950000011</v>
      </c>
      <c r="P55" s="67">
        <v>12</v>
      </c>
      <c r="Q55" s="25">
        <v>3.7999999999999999E-2</v>
      </c>
      <c r="R55" s="26">
        <f t="shared" si="11"/>
        <v>1.924320950000002</v>
      </c>
      <c r="S55" s="5"/>
      <c r="U55" s="77"/>
    </row>
    <row r="56" spans="1:21" x14ac:dyDescent="0.25">
      <c r="A56" s="5"/>
      <c r="B56" s="23" t="s">
        <v>19</v>
      </c>
      <c r="C56" s="24">
        <f t="shared" si="6"/>
        <v>25.210596500000001</v>
      </c>
      <c r="D56" s="70">
        <v>0.5</v>
      </c>
      <c r="E56" s="28">
        <v>5.3999999999999999E-2</v>
      </c>
      <c r="F56" s="26">
        <f t="shared" si="7"/>
        <v>5.6596500000001271E-2</v>
      </c>
      <c r="G56" s="5"/>
      <c r="H56" s="23" t="s">
        <v>19</v>
      </c>
      <c r="I56" s="24">
        <f t="shared" si="8"/>
        <v>47.434792050525004</v>
      </c>
      <c r="J56" s="67">
        <v>12</v>
      </c>
      <c r="K56" s="25">
        <v>5.3999999999999999E-2</v>
      </c>
      <c r="L56" s="26">
        <f t="shared" si="9"/>
        <v>2.4302455130249996</v>
      </c>
      <c r="M56" s="5"/>
      <c r="N56" s="23" t="s">
        <v>19</v>
      </c>
      <c r="O56" s="24">
        <f t="shared" si="10"/>
        <v>55.402820631300017</v>
      </c>
      <c r="P56" s="67">
        <v>12</v>
      </c>
      <c r="Q56" s="25">
        <v>5.3999999999999999E-2</v>
      </c>
      <c r="R56" s="26">
        <f t="shared" si="11"/>
        <v>2.8384746813000064</v>
      </c>
      <c r="S56" s="5"/>
      <c r="U56" s="77"/>
    </row>
    <row r="57" spans="1:21" x14ac:dyDescent="0.25">
      <c r="A57" s="5"/>
      <c r="B57" s="23" t="s">
        <v>20</v>
      </c>
      <c r="C57" s="24">
        <f t="shared" si="6"/>
        <v>26.143388570500001</v>
      </c>
      <c r="D57" s="67">
        <v>12</v>
      </c>
      <c r="E57" s="28">
        <v>3.6999999999999998E-2</v>
      </c>
      <c r="F57" s="26">
        <f t="shared" si="7"/>
        <v>0.93279207049999968</v>
      </c>
      <c r="G57" s="5"/>
      <c r="H57" s="23" t="s">
        <v>20</v>
      </c>
      <c r="I57" s="24">
        <f t="shared" si="8"/>
        <v>49.189879356394428</v>
      </c>
      <c r="J57" s="67">
        <v>12</v>
      </c>
      <c r="K57" s="28">
        <v>3.6999999999999998E-2</v>
      </c>
      <c r="L57" s="26">
        <f t="shared" si="9"/>
        <v>1.7550873058694236</v>
      </c>
      <c r="M57" s="5"/>
      <c r="N57" s="23" t="s">
        <v>20</v>
      </c>
      <c r="O57" s="24">
        <f t="shared" si="10"/>
        <v>57.452724994658112</v>
      </c>
      <c r="P57" s="67">
        <v>12</v>
      </c>
      <c r="Q57" s="28">
        <v>3.6999999999999998E-2</v>
      </c>
      <c r="R57" s="26">
        <f t="shared" si="11"/>
        <v>2.0499043633580953</v>
      </c>
      <c r="S57" s="5"/>
      <c r="U57" s="77"/>
    </row>
    <row r="58" spans="1:21" x14ac:dyDescent="0.25">
      <c r="A58" s="5"/>
      <c r="B58" s="23" t="s">
        <v>21</v>
      </c>
      <c r="C58" s="24">
        <f t="shared" si="6"/>
        <v>27.0584071704675</v>
      </c>
      <c r="D58" s="67">
        <v>12</v>
      </c>
      <c r="E58" s="28">
        <v>3.5000000000000003E-2</v>
      </c>
      <c r="F58" s="26">
        <f t="shared" si="7"/>
        <v>0.91501859996749957</v>
      </c>
      <c r="G58" s="5"/>
      <c r="H58" s="23" t="s">
        <v>21</v>
      </c>
      <c r="I58" s="24">
        <f t="shared" si="8"/>
        <v>50.911525133868231</v>
      </c>
      <c r="J58" s="67">
        <v>12</v>
      </c>
      <c r="K58" s="28">
        <v>3.5000000000000003E-2</v>
      </c>
      <c r="L58" s="26">
        <f t="shared" si="9"/>
        <v>1.7216457774738032</v>
      </c>
      <c r="M58" s="5"/>
      <c r="N58" s="23" t="s">
        <v>21</v>
      </c>
      <c r="O58" s="24">
        <f t="shared" si="10"/>
        <v>59.463570369471142</v>
      </c>
      <c r="P58" s="67">
        <v>12</v>
      </c>
      <c r="Q58" s="28">
        <v>3.5000000000000003E-2</v>
      </c>
      <c r="R58" s="26">
        <f t="shared" si="11"/>
        <v>2.0108453748130302</v>
      </c>
      <c r="S58" s="5"/>
      <c r="U58" s="77"/>
    </row>
    <row r="59" spans="1:21" x14ac:dyDescent="0.25">
      <c r="A59" s="5"/>
      <c r="B59" s="23" t="s">
        <v>22</v>
      </c>
      <c r="C59" s="24">
        <f t="shared" si="6"/>
        <v>27.843100978411055</v>
      </c>
      <c r="D59" s="67">
        <v>12</v>
      </c>
      <c r="E59" s="28">
        <v>2.9000000000000001E-2</v>
      </c>
      <c r="F59" s="26">
        <f t="shared" si="7"/>
        <v>0.78469380794355459</v>
      </c>
      <c r="G59" s="5"/>
      <c r="H59" s="23" t="s">
        <v>22</v>
      </c>
      <c r="I59" s="24">
        <f t="shared" si="8"/>
        <v>52.387959362750408</v>
      </c>
      <c r="J59" s="67">
        <v>12</v>
      </c>
      <c r="K59" s="28">
        <v>2.9000000000000001E-2</v>
      </c>
      <c r="L59" s="26">
        <f t="shared" si="9"/>
        <v>1.4764342288821766</v>
      </c>
      <c r="M59" s="5"/>
      <c r="N59" s="23" t="s">
        <v>22</v>
      </c>
      <c r="O59" s="24">
        <f t="shared" si="10"/>
        <v>61.188013910185802</v>
      </c>
      <c r="P59" s="67">
        <v>12</v>
      </c>
      <c r="Q59" s="28">
        <v>2.9000000000000001E-2</v>
      </c>
      <c r="R59" s="26">
        <f t="shared" si="11"/>
        <v>1.7244435407146597</v>
      </c>
      <c r="S59" s="5"/>
      <c r="U59" s="77"/>
    </row>
    <row r="60" spans="1:21" x14ac:dyDescent="0.25">
      <c r="A60" s="5"/>
      <c r="B60" s="23" t="s">
        <v>23</v>
      </c>
      <c r="C60" s="24">
        <f>+C59*(1+(E60*D60/12))</f>
        <v>28.650550906784972</v>
      </c>
      <c r="D60" s="67">
        <v>12</v>
      </c>
      <c r="E60" s="28">
        <v>2.9000000000000001E-2</v>
      </c>
      <c r="F60" s="26">
        <f t="shared" si="7"/>
        <v>0.80744992837391649</v>
      </c>
      <c r="G60" s="5"/>
      <c r="H60" s="23" t="s">
        <v>23</v>
      </c>
      <c r="I60" s="24">
        <f t="shared" si="8"/>
        <v>53.907210184270163</v>
      </c>
      <c r="J60" s="67">
        <v>12</v>
      </c>
      <c r="K60" s="28">
        <v>2.9000000000000001E-2</v>
      </c>
      <c r="L60" s="26">
        <f t="shared" si="9"/>
        <v>1.5192508215197549</v>
      </c>
      <c r="M60" s="5"/>
      <c r="N60" s="23" t="s">
        <v>23</v>
      </c>
      <c r="O60" s="24">
        <f t="shared" si="10"/>
        <v>62.962466313581189</v>
      </c>
      <c r="P60" s="67">
        <v>12</v>
      </c>
      <c r="Q60" s="28">
        <v>2.9000000000000001E-2</v>
      </c>
      <c r="R60" s="26">
        <f t="shared" si="11"/>
        <v>1.7744524033953866</v>
      </c>
      <c r="S60" s="5"/>
      <c r="U60" s="77"/>
    </row>
    <row r="61" spans="1:21" x14ac:dyDescent="0.25">
      <c r="A61" s="5"/>
      <c r="B61" s="23" t="s">
        <v>24</v>
      </c>
      <c r="C61" s="24">
        <f>+C60*(1+(E61*D61/12))</f>
        <v>29.481416883081732</v>
      </c>
      <c r="D61" s="67">
        <v>12</v>
      </c>
      <c r="E61" s="28">
        <v>2.9000000000000001E-2</v>
      </c>
      <c r="F61" s="26">
        <f t="shared" si="7"/>
        <v>0.83086597629676007</v>
      </c>
      <c r="G61" s="5"/>
      <c r="H61" s="23" t="s">
        <v>24</v>
      </c>
      <c r="I61" s="24">
        <f t="shared" si="8"/>
        <v>55.470519279613995</v>
      </c>
      <c r="J61" s="67">
        <v>12</v>
      </c>
      <c r="K61" s="28">
        <v>2.9000000000000001E-2</v>
      </c>
      <c r="L61" s="26">
        <f t="shared" si="9"/>
        <v>1.5633090953438327</v>
      </c>
      <c r="M61" s="5"/>
      <c r="N61" s="23" t="s">
        <v>24</v>
      </c>
      <c r="O61" s="24">
        <f t="shared" si="10"/>
        <v>64.788377836675039</v>
      </c>
      <c r="P61" s="67">
        <v>12</v>
      </c>
      <c r="Q61" s="28">
        <v>2.9000000000000001E-2</v>
      </c>
      <c r="R61" s="26">
        <f t="shared" si="11"/>
        <v>1.8259115230938505</v>
      </c>
      <c r="S61" s="5"/>
      <c r="U61" s="77"/>
    </row>
    <row r="62" spans="1:21" ht="15.75" thickBot="1" x14ac:dyDescent="0.3">
      <c r="A62" s="5"/>
      <c r="B62" s="23"/>
      <c r="C62" s="24"/>
      <c r="D62" s="7"/>
      <c r="E62" s="29" t="s">
        <v>25</v>
      </c>
      <c r="F62" s="30">
        <f>SUM(F43:F61)</f>
        <v>4.3274168830817317</v>
      </c>
      <c r="G62" s="5"/>
      <c r="H62" s="23"/>
      <c r="I62" s="24"/>
      <c r="J62" s="7"/>
      <c r="K62" s="29" t="s">
        <v>25</v>
      </c>
      <c r="L62" s="30">
        <f>SUM(L43:L61)</f>
        <v>12.911519279613991</v>
      </c>
      <c r="M62" s="5"/>
      <c r="N62" s="23"/>
      <c r="O62" s="24"/>
      <c r="P62" s="7"/>
      <c r="Q62" s="29" t="s">
        <v>25</v>
      </c>
      <c r="R62" s="30">
        <f>SUM(R43:R61)</f>
        <v>15.080377836675034</v>
      </c>
      <c r="S62" s="5"/>
    </row>
    <row r="63" spans="1:21" ht="15.75" thickTop="1" x14ac:dyDescent="0.25">
      <c r="A63" s="5"/>
      <c r="B63" s="31"/>
      <c r="C63" s="5"/>
      <c r="D63" s="7"/>
      <c r="E63" s="32"/>
      <c r="F63" s="26"/>
      <c r="G63" s="5"/>
      <c r="H63" s="33"/>
      <c r="I63" s="34"/>
      <c r="J63" s="7"/>
      <c r="K63" s="32"/>
      <c r="L63" s="35"/>
      <c r="M63" s="5"/>
      <c r="N63" s="36"/>
      <c r="O63" s="37"/>
      <c r="P63" s="7"/>
      <c r="Q63" s="32"/>
      <c r="R63" s="26"/>
      <c r="S63" s="5"/>
    </row>
    <row r="64" spans="1:21" x14ac:dyDescent="0.25">
      <c r="A64" s="5"/>
      <c r="B64" s="31"/>
      <c r="C64" s="38"/>
      <c r="D64" s="7"/>
      <c r="E64" s="5"/>
      <c r="F64" s="22"/>
      <c r="G64" s="5"/>
      <c r="H64" s="31"/>
      <c r="I64" s="5"/>
      <c r="J64" s="7"/>
      <c r="K64" s="5"/>
      <c r="L64" s="22"/>
      <c r="M64" s="5"/>
      <c r="N64" s="31"/>
      <c r="O64" s="38"/>
      <c r="P64" s="7"/>
      <c r="Q64" s="5"/>
      <c r="R64" s="22"/>
      <c r="S64" s="5"/>
    </row>
    <row r="65" spans="1:23" x14ac:dyDescent="0.25">
      <c r="A65" s="5"/>
      <c r="B65" s="33" t="s">
        <v>26</v>
      </c>
      <c r="C65" s="39">
        <f>+C42</f>
        <v>25.154</v>
      </c>
      <c r="D65" s="74" t="s">
        <v>35</v>
      </c>
      <c r="E65" s="5"/>
      <c r="F65" s="22"/>
      <c r="G65" s="5"/>
      <c r="H65" s="33" t="s">
        <v>26</v>
      </c>
      <c r="I65" s="39">
        <f>+I42</f>
        <v>42.559000000000005</v>
      </c>
      <c r="J65" s="74" t="s">
        <v>35</v>
      </c>
      <c r="K65" s="5"/>
      <c r="L65" s="22"/>
      <c r="M65" s="5"/>
      <c r="N65" s="33" t="s">
        <v>26</v>
      </c>
      <c r="O65" s="39">
        <f>+O42</f>
        <v>49.708000000000006</v>
      </c>
      <c r="P65" s="74" t="s">
        <v>35</v>
      </c>
      <c r="Q65" s="5"/>
      <c r="R65" s="22"/>
      <c r="S65" s="5"/>
    </row>
    <row r="66" spans="1:23" x14ac:dyDescent="0.25">
      <c r="A66" s="5"/>
      <c r="B66" s="33" t="s">
        <v>27</v>
      </c>
      <c r="C66" s="40">
        <f>F62</f>
        <v>4.3274168830817317</v>
      </c>
      <c r="D66" s="74" t="s">
        <v>36</v>
      </c>
      <c r="E66" s="5"/>
      <c r="F66" s="22"/>
      <c r="G66" s="5"/>
      <c r="H66" s="33" t="s">
        <v>27</v>
      </c>
      <c r="I66" s="40">
        <f>L62</f>
        <v>12.911519279613991</v>
      </c>
      <c r="J66" s="74" t="s">
        <v>36</v>
      </c>
      <c r="K66" s="5"/>
      <c r="L66" s="22"/>
      <c r="M66" s="5"/>
      <c r="N66" s="33" t="s">
        <v>27</v>
      </c>
      <c r="O66" s="40">
        <f>R62</f>
        <v>15.080377836675034</v>
      </c>
      <c r="P66" s="74" t="s">
        <v>36</v>
      </c>
      <c r="Q66" s="5"/>
      <c r="R66" s="22"/>
      <c r="S66" s="5"/>
    </row>
    <row r="67" spans="1:23" s="2" customFormat="1" ht="15.75" thickBot="1" x14ac:dyDescent="0.3">
      <c r="A67" s="19"/>
      <c r="B67" s="41" t="s">
        <v>28</v>
      </c>
      <c r="C67" s="42">
        <f>+C65+C66</f>
        <v>29.481416883081732</v>
      </c>
      <c r="D67" s="75" t="s">
        <v>37</v>
      </c>
      <c r="E67" s="19"/>
      <c r="F67" s="43"/>
      <c r="G67" s="60"/>
      <c r="H67" s="41" t="s">
        <v>28</v>
      </c>
      <c r="I67" s="42">
        <f>+I65+I66</f>
        <v>55.470519279613995</v>
      </c>
      <c r="J67" s="75" t="s">
        <v>37</v>
      </c>
      <c r="K67" s="19"/>
      <c r="L67" s="43"/>
      <c r="M67" s="60"/>
      <c r="N67" s="41" t="s">
        <v>28</v>
      </c>
      <c r="O67" s="42">
        <f>+O65+O66</f>
        <v>64.788377836675039</v>
      </c>
      <c r="P67" s="75" t="s">
        <v>37</v>
      </c>
      <c r="Q67" s="19"/>
      <c r="R67" s="43"/>
      <c r="S67" s="60"/>
      <c r="T67" s="19"/>
      <c r="U67" s="19"/>
      <c r="V67" s="19"/>
      <c r="W67" s="19"/>
    </row>
    <row r="68" spans="1:23" ht="16.5" thickTop="1" thickBot="1" x14ac:dyDescent="0.3">
      <c r="A68" s="5"/>
      <c r="B68" s="61"/>
      <c r="C68" s="62"/>
      <c r="D68" s="71"/>
      <c r="E68" s="63"/>
      <c r="F68" s="64"/>
      <c r="G68" s="5"/>
      <c r="H68" s="61"/>
      <c r="I68" s="63"/>
      <c r="J68" s="71"/>
      <c r="K68" s="63"/>
      <c r="L68" s="64"/>
      <c r="M68" s="5"/>
      <c r="N68" s="61"/>
      <c r="O68" s="62"/>
      <c r="P68" s="71"/>
      <c r="Q68" s="63"/>
      <c r="R68" s="64"/>
      <c r="S68" s="5"/>
    </row>
    <row r="69" spans="1:23" x14ac:dyDescent="0.25">
      <c r="A69" s="5"/>
      <c r="B69" s="5"/>
      <c r="C69" s="5"/>
      <c r="D69" s="7"/>
      <c r="E69" s="5"/>
      <c r="F69" s="5"/>
      <c r="G69" s="5"/>
      <c r="H69" s="5"/>
      <c r="I69" s="5"/>
      <c r="J69" s="7"/>
      <c r="K69" s="5"/>
      <c r="L69" s="5"/>
      <c r="M69" s="5"/>
      <c r="N69" s="5"/>
      <c r="O69" s="5"/>
      <c r="P69" s="7"/>
      <c r="Q69" s="5"/>
      <c r="R69" s="5"/>
      <c r="S69" s="5"/>
    </row>
    <row r="70" spans="1:23" s="5" customFormat="1" x14ac:dyDescent="0.25">
      <c r="D70" s="7"/>
      <c r="J70" s="7"/>
      <c r="P70" s="7"/>
    </row>
    <row r="71" spans="1:23" s="5" customFormat="1" x14ac:dyDescent="0.25">
      <c r="D71" s="7"/>
      <c r="J71" s="7"/>
      <c r="P71" s="7"/>
    </row>
    <row r="72" spans="1:23" s="5" customFormat="1" x14ac:dyDescent="0.25">
      <c r="D72" s="7"/>
      <c r="J72" s="7"/>
      <c r="P72" s="7"/>
    </row>
    <row r="73" spans="1:23" s="5" customFormat="1" x14ac:dyDescent="0.25">
      <c r="D73" s="7"/>
      <c r="J73" s="7"/>
      <c r="P73" s="7"/>
    </row>
    <row r="74" spans="1:23" s="5" customFormat="1" x14ac:dyDescent="0.25">
      <c r="D74" s="7"/>
      <c r="J74" s="7"/>
      <c r="P74" s="7"/>
    </row>
    <row r="75" spans="1:23" s="5" customFormat="1" x14ac:dyDescent="0.25">
      <c r="D75" s="7"/>
      <c r="J75" s="7"/>
      <c r="P75" s="7"/>
    </row>
    <row r="76" spans="1:23" s="5" customFormat="1" x14ac:dyDescent="0.25">
      <c r="D76" s="7"/>
      <c r="J76" s="7"/>
      <c r="P76" s="7"/>
    </row>
    <row r="77" spans="1:23" s="5" customFormat="1" x14ac:dyDescent="0.25">
      <c r="D77" s="7"/>
      <c r="J77" s="7"/>
      <c r="P77" s="7"/>
    </row>
    <row r="78" spans="1:23" s="5" customFormat="1" x14ac:dyDescent="0.25">
      <c r="D78" s="7"/>
      <c r="J78" s="7"/>
      <c r="P78" s="7"/>
    </row>
  </sheetData>
  <pageMargins left="0.7" right="0.7" top="0.75" bottom="0.75" header="0.3" footer="0.3"/>
  <pageSetup scale="66" fitToHeight="0" orientation="landscape" r:id="rId1"/>
  <rowBreaks count="1" manualBreakCount="1">
    <brk id="35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5e108a-442b-424d-88d6-fdac133e65d6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>CATALANO Pasquale</RAContact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Interrogatory Response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ttachment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EB-2026-0155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2026-09-08T04:00:00+00:00</IssueDate>
    <Applicant xmlns="7e651a3a-8d05-4ee0-9344-b668032e30e0">Hydro One Networks Inc. - HONI</Applicant>
    <Strategic xmlns="7e651a3a-8d05-4ee0-9344-b668032e30e0">false</Strategic>
    <Witness xmlns="7e651a3a-8d05-4ee0-9344-b668032e30e0">
      <UserInfo>
        <DisplayName/>
        <AccountId xsi:nil="true"/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SharedWithUsers xmlns="1f5e108a-442b-424d-88d6-fdac133e65d6">
      <UserInfo>
        <DisplayName/>
        <AccountId xsi:nil="true"/>
        <AccountType/>
      </UserInfo>
    </SharedWithUsers>
    <UpdatedTemplate xmlns="7e651a3a-8d05-4ee0-9344-b668032e30e0">No</UpdatedTempl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5f6ea1323811851e1ed93304978fbdfe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5d37bc5436db084593bdd453cfd632c6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  <xsd:enumeration value="Minogi Corp"/>
              <xsd:enumeration value="Jensens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FC090E-5AB9-4B5F-A76E-504958040CE6}">
  <ds:schemaRefs>
    <ds:schemaRef ds:uri="http://www.w3.org/XML/1998/namespace"/>
    <ds:schemaRef ds:uri="1f5e108a-442b-424d-88d6-fdac133e65d6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7e651a3a-8d05-4ee0-9344-b668032e30e0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3820459-4E2C-4B8F-914F-85D3F0BF1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57982-B5D2-4611-8120-042BA1CFB3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Calculation-2026</vt:lpstr>
      <vt:lpstr>Calculation-2027</vt:lpstr>
      <vt:lpstr>'Calculation-2026'!Print_Area</vt:lpstr>
      <vt:lpstr>'Calculation-2027'!Print_Area</vt:lpstr>
    </vt:vector>
  </TitlesOfParts>
  <Manager/>
  <Company>Hydro 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FLANNERY Andrew</dc:creator>
  <cp:keywords/>
  <dc:description/>
  <cp:lastModifiedBy>Muhammad Qureshi</cp:lastModifiedBy>
  <cp:revision/>
  <cp:lastPrinted>2026-09-02T22:15:14Z</cp:lastPrinted>
  <dcterms:created xsi:type="dcterms:W3CDTF">2018-05-08T18:46:28Z</dcterms:created>
  <dcterms:modified xsi:type="dcterms:W3CDTF">2026-09-08T15:10:32Z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  <property fmtid="{D5CDD505-2E9C-101B-9397-08002B2CF9AE}" pid="4" name="Order">
    <vt:r8>270300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UpdatedEvidence">
    <vt:bool>false</vt:bool>
  </property>
  <property fmtid="{D5CDD505-2E9C-101B-9397-08002B2CF9AE}" pid="11" name="xd_Signature">
    <vt:bool>false</vt:bool>
  </property>
</Properties>
</file>