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elexiconenergy.sharepoint.com/sites/EarlyRebasingApplication-ExhibitsWorkingDrafts/Shared Documents/06_Settlement Conference/Settlement Proposal/To OEB/"/>
    </mc:Choice>
  </mc:AlternateContent>
  <xr:revisionPtr revIDLastSave="1" documentId="13_ncr:1_{FCF02E90-0FE7-463D-B6FD-D866E8A9A6D4}" xr6:coauthVersionLast="47" xr6:coauthVersionMax="47" xr10:uidLastSave="{EE318173-96AC-4FA4-A3FE-BF5BCE8C1F68}"/>
  <bookViews>
    <workbookView xWindow="-120" yWindow="-120" windowWidth="29040" windowHeight="15720" xr2:uid="{00000000-000D-0000-FFFF-FFFF00000000}"/>
  </bookViews>
  <sheets>
    <sheet name="App.2-R"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0" i="6" l="1"/>
  <c r="H26" i="6" l="1"/>
  <c r="I22" i="6"/>
  <c r="E29" i="6"/>
  <c r="F26" i="6"/>
  <c r="E26" i="6"/>
  <c r="D26" i="6"/>
  <c r="I24" i="6"/>
  <c r="H29" i="6" l="1"/>
  <c r="H23" i="6"/>
  <c r="G29" i="6"/>
  <c r="F23" i="6"/>
  <c r="F27" i="6" s="1"/>
  <c r="F29" i="6"/>
  <c r="E23" i="6"/>
  <c r="E27" i="6" s="1"/>
  <c r="E31" i="6" s="1"/>
  <c r="I21" i="6"/>
  <c r="D29" i="6"/>
  <c r="D23" i="6"/>
  <c r="D27" i="6" s="1"/>
  <c r="D31" i="6" s="1"/>
  <c r="G23" i="6"/>
  <c r="H27" i="6"/>
  <c r="H31" i="6" s="1"/>
  <c r="G26" i="6"/>
  <c r="I25" i="6"/>
  <c r="I26" i="6" s="1"/>
  <c r="I18" i="6"/>
  <c r="I19" i="6"/>
  <c r="I29" i="6" l="1"/>
  <c r="F31" i="6"/>
  <c r="I23" i="6"/>
  <c r="I27" i="6" s="1"/>
  <c r="G27" i="6"/>
  <c r="G31" i="6" s="1"/>
  <c r="I31" i="6" l="1"/>
</calcChain>
</file>

<file path=xl/sharedStrings.xml><?xml version="1.0" encoding="utf-8"?>
<sst xmlns="http://schemas.openxmlformats.org/spreadsheetml/2006/main" count="71" uniqueCount="58">
  <si>
    <t>Appendix 2-R</t>
  </si>
  <si>
    <t>Loss Factors</t>
  </si>
  <si>
    <t>Historical Years</t>
  </si>
  <si>
    <t>5-Year Average</t>
  </si>
  <si>
    <t>Losses Within Distributor's System</t>
  </si>
  <si>
    <t>"Wholesale" kWh delivered to distributor (higher value)</t>
  </si>
  <si>
    <t>"Wholesale" kWh delivered to distributor (lower value)</t>
  </si>
  <si>
    <t>B</t>
  </si>
  <si>
    <t>Portion of "Wholesale" kWh delivered to distributor for its Large Use Customer(s)</t>
  </si>
  <si>
    <t>C</t>
  </si>
  <si>
    <t>Net "Wholesale" kWh delivered to distributor  = A(2) - B</t>
  </si>
  <si>
    <t>D</t>
  </si>
  <si>
    <t>"Retail" kWh delivered by distributor</t>
  </si>
  <si>
    <t>E</t>
  </si>
  <si>
    <t>Portion of "Retail" kWh delivered by distributor to its Large Use Customer(s)</t>
  </si>
  <si>
    <t>F</t>
  </si>
  <si>
    <t>Net "Retail" kWh delivered by distributor = D - E</t>
  </si>
  <si>
    <t>G</t>
  </si>
  <si>
    <t>Loss Factor in Distributor's system = C / F</t>
  </si>
  <si>
    <t>Losses Upstream of Distributor's System</t>
  </si>
  <si>
    <t>H</t>
  </si>
  <si>
    <t>Supply Facilities Loss Factor</t>
  </si>
  <si>
    <t>Total Losses</t>
  </si>
  <si>
    <t>I</t>
  </si>
  <si>
    <t>Total Loss Factor = G x H</t>
  </si>
  <si>
    <t>Notes:</t>
  </si>
  <si>
    <t>If directly connected to the IESO-controlled grid, kWh pertains to the virtual meter on the primary or high voltage side of the transformer at the interface with the transmission grid.  This corresponds to the "With Losses" kWh value provided by the IESO's MV-WEB.  It is the higher of the two values provided by MV-WEB.</t>
  </si>
  <si>
    <t>If fully embedded within a host distributor, kWh pertains to the virtual meter on the primary or high voltage side of the transformer, at the interface between the host distributor and the transmission grid.  For example, if the host distributor is Hydro One Networks Inc., kWh from the Hydro One Networks' invoice corresponding to "Total kWh w Losses" should be reported.  This corresponds to the higher of the two kWh values provided in Hydro One Networks' invoice.</t>
  </si>
  <si>
    <t>If partially embedded, kWh pertains to the sum of the above.</t>
  </si>
  <si>
    <t>If directly connected to the IESO-controlled grid, kWh pertains to a metering installation on the secondary or low voltage side of the transformer at the interface with the transmission grid.  This corresponds to the "Without Losses" kWh value provided by the IESO's MV-WEB.  It is the lower of the two kWh values provided by MV-WEB.</t>
  </si>
  <si>
    <t>If fully embedded with the host distributor, kWh pertains to a metering installation on the secondary or low voltage side of the transformer at the interface between the embedded distributor and the host distributor.  For example, if the host distributor is Hydro One Networks Inc., kWh from the Hydro One Networks' invoice corresponding to "Total kWh" should be reported.  This corresponds to the lower of the two kWh values provided in Hydro One Networks' invoice.</t>
  </si>
  <si>
    <t>Metered consumption of Large Use customers.</t>
  </si>
  <si>
    <t>These loss factors pertain to secondary-metered customers with demand less than 5,000 kW.</t>
  </si>
  <si>
    <t>EE</t>
  </si>
  <si>
    <t>microFIT kWh supplied to distributor</t>
  </si>
  <si>
    <t>Other Embedded Generation</t>
  </si>
  <si>
    <t>A</t>
  </si>
  <si>
    <t>K</t>
  </si>
  <si>
    <t>L</t>
  </si>
  <si>
    <t>This pertains to the energy flowing onto the distribution system from microFIT generation.</t>
  </si>
  <si>
    <t>This pertains to all other forms of generation flowing onto the distribution system. It includes, but is not limited to wholesale market participants with generation that supplies the distribution system</t>
  </si>
  <si>
    <t>A, C &amp; D</t>
  </si>
  <si>
    <t>Collectively, A, C, and D refer to the generation requirement. This is the energy that is generated in support of the connected customer load.</t>
  </si>
  <si>
    <t>B, C &amp; D</t>
  </si>
  <si>
    <t>Collectively, B, C, and D refer to the energy flowing onto the distribution system.</t>
  </si>
  <si>
    <t>If a Large Use Customer is metered on the secondary or low voltage side of the transformer, the default loss is 1% (i.e., E = 1.01 X E). This value should not include supply facility losses. However, the total loss factor on the tariff of rate and charges and applied to customers consumption should include the supply facility loss factor.</t>
  </si>
  <si>
    <t>kWh corresponding to G should equal metered or estimated kWh at the customer’s delivery point.</t>
  </si>
  <si>
    <t>J and L</t>
  </si>
  <si>
    <t>Actual Supply Facility Loss Factor as calculated by dividing (A + C + D) by (B + C + D)</t>
  </si>
  <si>
    <t>J</t>
  </si>
  <si>
    <t>File Number:</t>
  </si>
  <si>
    <t>EB-2025-0312</t>
  </si>
  <si>
    <t>Exhibit:</t>
  </si>
  <si>
    <t>Tab:</t>
  </si>
  <si>
    <t>Schedule:</t>
  </si>
  <si>
    <t>Page:</t>
  </si>
  <si>
    <t>Date:</t>
  </si>
  <si>
    <t>Settlement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</si>
</sst>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0.0000"/>
    <numFmt numFmtId="166" formatCode="_-* #,##0.0000_-;\-* #,##0.0000_-;_-* &quot;-&quot;??_-;_-@_-"/>
    <numFmt numFmtId="167" formatCode="#,##0.000"/>
    <numFmt numFmtId="168" formatCode="_(* #,##0_);_(* \(#,##0\);_(* &quot;-&quot;??_);_(@_)"/>
    <numFmt numFmtId="169" formatCode="_-* #,##0_-;\-* #,##0_-;_-* &quot;-&quot;??_-;_-@_-"/>
  </numFmts>
  <fonts count="11" x14ac:knownFonts="1">
    <font>
      <sz val="11"/>
      <color theme="1"/>
      <name val="Calibri"/>
      <family val="2"/>
      <scheme val="minor"/>
    </font>
    <font>
      <sz val="10"/>
      <name val="Arial"/>
      <family val="2"/>
    </font>
    <font>
      <sz val="11"/>
      <color theme="1"/>
      <name val="Calibri"/>
      <family val="2"/>
      <scheme val="minor"/>
    </font>
    <font>
      <b/>
      <sz val="11"/>
      <color theme="1"/>
      <name val="Calibri"/>
      <family val="2"/>
      <scheme val="minor"/>
    </font>
    <font>
      <b/>
      <sz val="14"/>
      <name val="Arial"/>
      <family val="2"/>
    </font>
    <font>
      <b/>
      <u/>
      <sz val="10"/>
      <name val="Arial"/>
      <family val="2"/>
    </font>
    <font>
      <b/>
      <sz val="10"/>
      <name val="Arial"/>
      <family val="2"/>
    </font>
    <font>
      <b/>
      <i/>
      <sz val="10"/>
      <name val="Arial"/>
      <family val="2"/>
    </font>
    <font>
      <strike/>
      <sz val="10"/>
      <name val="Arial"/>
      <family val="2"/>
    </font>
    <font>
      <u/>
      <sz val="11"/>
      <color theme="10"/>
      <name val="Calibri"/>
      <family val="2"/>
    </font>
    <font>
      <sz val="8"/>
      <name val="Arial"/>
      <family val="2"/>
    </font>
  </fonts>
  <fills count="6">
    <fill>
      <patternFill patternType="none"/>
    </fill>
    <fill>
      <patternFill patternType="gray125"/>
    </fill>
    <fill>
      <patternFill patternType="solid">
        <fgColor indexed="22"/>
        <bgColor indexed="64"/>
      </patternFill>
    </fill>
    <fill>
      <patternFill patternType="solid">
        <fgColor theme="6" tint="0.79998168889431442"/>
        <bgColor indexed="64"/>
      </patternFill>
    </fill>
    <fill>
      <patternFill patternType="solid">
        <fgColor theme="0"/>
        <bgColor indexed="64"/>
      </patternFill>
    </fill>
    <fill>
      <patternFill patternType="solid">
        <fgColor rgb="FFEBF1DE"/>
        <bgColor indexed="64"/>
      </patternFill>
    </fill>
  </fills>
  <borders count="22">
    <border>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top/>
      <bottom style="thin">
        <color theme="0"/>
      </bottom>
      <diagonal/>
    </border>
  </borders>
  <cellStyleXfs count="6">
    <xf numFmtId="0" fontId="0" fillId="0" borderId="0"/>
    <xf numFmtId="0" fontId="1" fillId="0" borderId="0"/>
    <xf numFmtId="0" fontId="1" fillId="0" borderId="0"/>
    <xf numFmtId="164" fontId="2" fillId="0" borderId="0" applyFont="0" applyFill="0" applyBorder="0" applyAlignment="0" applyProtection="0"/>
    <xf numFmtId="43" fontId="2" fillId="0" borderId="0" applyFont="0" applyFill="0" applyBorder="0" applyAlignment="0" applyProtection="0"/>
    <xf numFmtId="0" fontId="9" fillId="0" borderId="0" applyNumberFormat="0" applyFill="0" applyBorder="0" applyAlignment="0" applyProtection="0">
      <alignment vertical="top"/>
      <protection locked="0"/>
    </xf>
  </cellStyleXfs>
  <cellXfs count="62">
    <xf numFmtId="0" fontId="0" fillId="0" borderId="0" xfId="0"/>
    <xf numFmtId="0" fontId="4" fillId="0" borderId="0" xfId="0" applyFont="1" applyAlignment="1">
      <alignment horizontal="center"/>
    </xf>
    <xf numFmtId="0" fontId="5" fillId="0" borderId="0" xfId="0" applyFont="1" applyAlignment="1">
      <alignment horizontal="center"/>
    </xf>
    <xf numFmtId="0" fontId="0" fillId="0" borderId="4" xfId="0" applyBorder="1" applyAlignment="1">
      <alignment horizontal="center"/>
    </xf>
    <xf numFmtId="0" fontId="0" fillId="0" borderId="4" xfId="0" applyBorder="1"/>
    <xf numFmtId="0" fontId="6" fillId="0" borderId="4" xfId="0" applyFont="1" applyBorder="1" applyAlignment="1">
      <alignment vertical="top"/>
    </xf>
    <xf numFmtId="0" fontId="0" fillId="0" borderId="6" xfId="0" applyBorder="1" applyAlignment="1">
      <alignment vertical="top" wrapText="1"/>
    </xf>
    <xf numFmtId="165" fontId="0" fillId="0" borderId="6" xfId="0" applyNumberFormat="1" applyBorder="1" applyAlignment="1">
      <alignment horizontal="right" vertical="center"/>
    </xf>
    <xf numFmtId="0" fontId="0" fillId="0" borderId="4" xfId="0" applyBorder="1" applyAlignment="1">
      <alignment vertical="top"/>
    </xf>
    <xf numFmtId="166" fontId="0" fillId="0" borderId="6" xfId="4" applyNumberFormat="1" applyFont="1" applyFill="1" applyBorder="1" applyAlignment="1" applyProtection="1">
      <alignment horizontal="right" vertical="center"/>
    </xf>
    <xf numFmtId="0" fontId="0" fillId="0" borderId="17" xfId="0" applyBorder="1" applyAlignment="1">
      <alignment vertical="top"/>
    </xf>
    <xf numFmtId="0" fontId="0" fillId="0" borderId="18" xfId="0" applyBorder="1" applyAlignment="1">
      <alignment vertical="top" wrapText="1"/>
    </xf>
    <xf numFmtId="165" fontId="0" fillId="0" borderId="19" xfId="0" applyNumberFormat="1" applyBorder="1" applyAlignment="1">
      <alignment horizontal="right" vertical="center"/>
    </xf>
    <xf numFmtId="0" fontId="7" fillId="0" borderId="0" xfId="0" applyFont="1"/>
    <xf numFmtId="0" fontId="6" fillId="0" borderId="0" xfId="0" applyFont="1" applyAlignment="1">
      <alignment horizontal="center"/>
    </xf>
    <xf numFmtId="0" fontId="1" fillId="0" borderId="0" xfId="0" applyFont="1" applyAlignment="1">
      <alignment vertical="top" wrapText="1"/>
    </xf>
    <xf numFmtId="0" fontId="1" fillId="0" borderId="0" xfId="0" applyFont="1" applyAlignment="1">
      <alignment horizontal="center"/>
    </xf>
    <xf numFmtId="0" fontId="1" fillId="0" borderId="0" xfId="0" applyFont="1"/>
    <xf numFmtId="0" fontId="8" fillId="0" borderId="0" xfId="0" applyFont="1" applyAlignment="1">
      <alignment vertical="top" wrapText="1"/>
    </xf>
    <xf numFmtId="0" fontId="1" fillId="0" borderId="0" xfId="0" applyFont="1" applyAlignment="1">
      <alignment horizontal="left"/>
    </xf>
    <xf numFmtId="0" fontId="0" fillId="0" borderId="10" xfId="0" applyBorder="1" applyAlignment="1">
      <alignment horizontal="center"/>
    </xf>
    <xf numFmtId="0" fontId="6" fillId="0" borderId="11" xfId="0" applyFont="1" applyBorder="1" applyAlignment="1">
      <alignment horizontal="center" vertical="center"/>
    </xf>
    <xf numFmtId="3" fontId="0" fillId="0" borderId="0" xfId="0" applyNumberFormat="1"/>
    <xf numFmtId="165" fontId="0" fillId="0" borderId="5" xfId="4" applyNumberFormat="1" applyFont="1" applyBorder="1" applyAlignment="1" applyProtection="1">
      <alignment horizontal="right" vertical="center"/>
    </xf>
    <xf numFmtId="0" fontId="6" fillId="0" borderId="12" xfId="0" applyFont="1" applyBorder="1" applyAlignment="1">
      <alignment horizontal="center" vertical="center"/>
    </xf>
    <xf numFmtId="0" fontId="6" fillId="0" borderId="7" xfId="0" applyFont="1" applyBorder="1" applyAlignment="1">
      <alignment horizontal="center" vertical="center"/>
    </xf>
    <xf numFmtId="167" fontId="0" fillId="0" borderId="0" xfId="0" applyNumberFormat="1"/>
    <xf numFmtId="165" fontId="0" fillId="4" borderId="18" xfId="0" applyNumberFormat="1" applyFill="1" applyBorder="1" applyAlignment="1">
      <alignment horizontal="right" vertical="center"/>
    </xf>
    <xf numFmtId="168" fontId="0" fillId="3" borderId="6" xfId="3" applyNumberFormat="1" applyFont="1" applyFill="1" applyBorder="1" applyAlignment="1" applyProtection="1">
      <alignment horizontal="right" vertical="center"/>
      <protection locked="0"/>
    </xf>
    <xf numFmtId="168" fontId="0" fillId="0" borderId="5" xfId="3" applyNumberFormat="1" applyFont="1" applyBorder="1" applyAlignment="1" applyProtection="1">
      <alignment horizontal="right" vertical="center"/>
    </xf>
    <xf numFmtId="168" fontId="0" fillId="0" borderId="6" xfId="3" applyNumberFormat="1" applyFont="1" applyFill="1" applyBorder="1" applyAlignment="1" applyProtection="1">
      <alignment horizontal="right" vertical="center"/>
    </xf>
    <xf numFmtId="168" fontId="0" fillId="0" borderId="5" xfId="3" applyNumberFormat="1" applyFont="1" applyFill="1" applyBorder="1" applyAlignment="1" applyProtection="1">
      <alignment horizontal="right" vertical="center"/>
    </xf>
    <xf numFmtId="0" fontId="1" fillId="0" borderId="0" xfId="1" applyProtection="1">
      <protection locked="0"/>
    </xf>
    <xf numFmtId="0" fontId="6" fillId="0" borderId="0" xfId="1" applyFont="1" applyProtection="1">
      <protection locked="0"/>
    </xf>
    <xf numFmtId="0" fontId="10" fillId="0" borderId="0" xfId="0" applyFont="1" applyAlignment="1">
      <alignment horizontal="right" vertical="top"/>
    </xf>
    <xf numFmtId="0" fontId="10" fillId="5" borderId="21" xfId="1" applyFont="1" applyFill="1" applyBorder="1" applyAlignment="1" applyProtection="1">
      <alignment horizontal="right" vertical="top"/>
      <protection locked="0"/>
    </xf>
    <xf numFmtId="0" fontId="10" fillId="5" borderId="0" xfId="1" applyFont="1" applyFill="1" applyAlignment="1" applyProtection="1">
      <alignment horizontal="right" vertical="top"/>
      <protection locked="0"/>
    </xf>
    <xf numFmtId="0" fontId="10" fillId="0" borderId="0" xfId="1" applyFont="1" applyAlignment="1" applyProtection="1">
      <alignment horizontal="right" vertical="top"/>
      <protection locked="0"/>
    </xf>
    <xf numFmtId="14" fontId="10" fillId="5" borderId="0" xfId="1" applyNumberFormat="1" applyFont="1" applyFill="1" applyAlignment="1" applyProtection="1">
      <alignment horizontal="right" vertical="top"/>
      <protection locked="0"/>
    </xf>
    <xf numFmtId="169" fontId="0" fillId="0" borderId="0" xfId="0" applyNumberFormat="1"/>
    <xf numFmtId="165" fontId="0" fillId="0" borderId="0" xfId="0" applyNumberFormat="1"/>
    <xf numFmtId="0" fontId="4" fillId="0" borderId="0" xfId="0" applyFont="1" applyAlignment="1">
      <alignment horizontal="center"/>
    </xf>
    <xf numFmtId="0" fontId="5" fillId="0" borderId="0" xfId="0" applyFont="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6" fillId="0" borderId="2" xfId="0" applyFont="1" applyBorder="1" applyAlignment="1">
      <alignment horizontal="center"/>
    </xf>
    <xf numFmtId="0" fontId="6" fillId="0" borderId="20" xfId="0" applyFont="1" applyBorder="1" applyAlignment="1">
      <alignment horizontal="center"/>
    </xf>
    <xf numFmtId="0" fontId="3" fillId="0" borderId="1" xfId="0" applyFont="1" applyBorder="1" applyAlignment="1">
      <alignment horizontal="center" wrapText="1"/>
    </xf>
    <xf numFmtId="0" fontId="3" fillId="0" borderId="3" xfId="0" applyFont="1" applyBorder="1" applyAlignment="1">
      <alignment horizontal="center" wrapText="1"/>
    </xf>
    <xf numFmtId="0" fontId="1" fillId="0" borderId="0" xfId="0" applyFont="1" applyAlignment="1">
      <alignment vertical="top" wrapText="1"/>
    </xf>
    <xf numFmtId="0" fontId="8" fillId="0" borderId="0" xfId="0" applyFont="1" applyAlignment="1">
      <alignment vertical="top" wrapText="1"/>
    </xf>
    <xf numFmtId="0" fontId="7" fillId="2" borderId="10" xfId="0" applyFont="1" applyFill="1" applyBorder="1" applyAlignment="1">
      <alignment horizontal="left"/>
    </xf>
    <xf numFmtId="0" fontId="7" fillId="2" borderId="11" xfId="0" applyFont="1" applyFill="1" applyBorder="1" applyAlignment="1">
      <alignment horizontal="left"/>
    </xf>
    <xf numFmtId="0" fontId="7" fillId="2" borderId="12" xfId="0" applyFont="1" applyFill="1" applyBorder="1" applyAlignment="1">
      <alignment horizontal="left"/>
    </xf>
    <xf numFmtId="0" fontId="7" fillId="2" borderId="13" xfId="0" applyFont="1" applyFill="1" applyBorder="1" applyAlignment="1">
      <alignment horizontal="left" vertical="top" wrapText="1"/>
    </xf>
    <xf numFmtId="0" fontId="7" fillId="2" borderId="14" xfId="0" applyFont="1" applyFill="1" applyBorder="1" applyAlignment="1">
      <alignment horizontal="left" vertical="top" wrapText="1"/>
    </xf>
    <xf numFmtId="0" fontId="7" fillId="2" borderId="15" xfId="0" applyFont="1" applyFill="1" applyBorder="1" applyAlignment="1">
      <alignment horizontal="left" vertical="top" wrapText="1"/>
    </xf>
    <xf numFmtId="0" fontId="7" fillId="2" borderId="16" xfId="0" applyFont="1" applyFill="1" applyBorder="1" applyAlignment="1">
      <alignment horizontal="left" vertical="top" wrapText="1"/>
    </xf>
    <xf numFmtId="0" fontId="7" fillId="2" borderId="0" xfId="0" applyFont="1" applyFill="1" applyAlignment="1">
      <alignment horizontal="left" vertical="top" wrapText="1"/>
    </xf>
    <xf numFmtId="0" fontId="7" fillId="2" borderId="3" xfId="0" applyFont="1" applyFill="1" applyBorder="1" applyAlignment="1">
      <alignment horizontal="left" vertical="top" wrapText="1"/>
    </xf>
  </cellXfs>
  <cellStyles count="6">
    <cellStyle name="Comma" xfId="3" builtinId="3"/>
    <cellStyle name="Comma 2" xfId="4" xr:uid="{51D62749-B2E3-49F0-A75E-F32A8D1A2D83}"/>
    <cellStyle name="Hyperlink 2" xfId="5" xr:uid="{86F82FF4-06FD-4430-9C98-E4C9BB2354D7}"/>
    <cellStyle name="Normal" xfId="0" builtinId="0"/>
    <cellStyle name="Normal 2" xfId="1" xr:uid="{00000000-0005-0000-0000-000003000000}"/>
    <cellStyle name="Normal 4"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EBF9C-7570-4F3B-A344-502D26A35343}">
  <dimension ref="A1:R72"/>
  <sheetViews>
    <sheetView tabSelected="1" workbookViewId="0">
      <selection activeCell="I8" sqref="I8"/>
    </sheetView>
  </sheetViews>
  <sheetFormatPr defaultRowHeight="15" customHeight="1" x14ac:dyDescent="0.25"/>
  <cols>
    <col min="3" max="3" width="52" bestFit="1" customWidth="1"/>
    <col min="4" max="8" width="16.28515625" bestFit="1" customWidth="1"/>
    <col min="9" max="9" width="15.7109375" customWidth="1"/>
    <col min="11" max="11" width="27.42578125" bestFit="1" customWidth="1"/>
  </cols>
  <sheetData>
    <row r="1" spans="1:10" x14ac:dyDescent="0.25">
      <c r="A1" s="32"/>
      <c r="B1" s="32"/>
      <c r="C1" s="32"/>
      <c r="D1" s="32"/>
      <c r="E1" s="32"/>
      <c r="F1" s="32"/>
      <c r="G1" s="32"/>
      <c r="H1" s="33" t="s">
        <v>50</v>
      </c>
      <c r="I1" s="34" t="s">
        <v>51</v>
      </c>
      <c r="J1" s="32"/>
    </row>
    <row r="2" spans="1:10" x14ac:dyDescent="0.25">
      <c r="A2" s="32"/>
      <c r="B2" s="32"/>
      <c r="C2" s="32"/>
      <c r="D2" s="32"/>
      <c r="E2" s="32"/>
      <c r="F2" s="32"/>
      <c r="G2" s="32"/>
      <c r="H2" s="33" t="s">
        <v>52</v>
      </c>
      <c r="I2" s="35"/>
      <c r="J2" s="32"/>
    </row>
    <row r="3" spans="1:10" x14ac:dyDescent="0.25">
      <c r="A3" s="32"/>
      <c r="B3" s="32"/>
      <c r="C3" s="32"/>
      <c r="D3" s="32"/>
      <c r="E3" s="32"/>
      <c r="F3" s="32"/>
      <c r="G3" s="32"/>
      <c r="H3" s="33" t="s">
        <v>53</v>
      </c>
      <c r="I3" s="35"/>
      <c r="J3" s="32"/>
    </row>
    <row r="4" spans="1:10" x14ac:dyDescent="0.25">
      <c r="A4" s="32"/>
      <c r="B4" s="32"/>
      <c r="C4" s="32"/>
      <c r="D4" s="32"/>
      <c r="E4" s="32"/>
      <c r="F4" s="32"/>
      <c r="G4" s="32"/>
      <c r="H4" s="33" t="s">
        <v>54</v>
      </c>
      <c r="I4" s="35"/>
      <c r="J4" s="32"/>
    </row>
    <row r="5" spans="1:10" x14ac:dyDescent="0.25">
      <c r="A5" s="32"/>
      <c r="B5" s="32"/>
      <c r="C5" s="32"/>
      <c r="D5" s="32"/>
      <c r="E5" s="32"/>
      <c r="F5" s="32"/>
      <c r="G5" s="32"/>
      <c r="H5" s="33" t="s">
        <v>55</v>
      </c>
      <c r="I5" s="36"/>
      <c r="J5" s="32"/>
    </row>
    <row r="6" spans="1:10" x14ac:dyDescent="0.25">
      <c r="A6" s="32"/>
      <c r="B6" s="32"/>
      <c r="C6" s="32"/>
      <c r="D6" s="32"/>
      <c r="E6" s="32"/>
      <c r="F6" s="32"/>
      <c r="G6" s="32"/>
      <c r="H6" s="33"/>
      <c r="I6" s="37" t="s">
        <v>57</v>
      </c>
      <c r="J6" s="32"/>
    </row>
    <row r="7" spans="1:10" x14ac:dyDescent="0.25">
      <c r="A7" s="32"/>
      <c r="B7" s="32"/>
      <c r="C7" s="32"/>
      <c r="D7" s="32"/>
      <c r="E7" s="32"/>
      <c r="F7" s="32"/>
      <c r="G7" s="32"/>
      <c r="H7" s="33" t="s">
        <v>56</v>
      </c>
      <c r="I7" s="38">
        <v>46283</v>
      </c>
      <c r="J7" s="32"/>
    </row>
    <row r="10" spans="1:10" ht="15" customHeight="1" x14ac:dyDescent="0.25">
      <c r="B10" s="41" t="s">
        <v>0</v>
      </c>
      <c r="C10" s="41"/>
      <c r="D10" s="41"/>
      <c r="E10" s="41"/>
      <c r="F10" s="41"/>
      <c r="G10" s="41"/>
      <c r="H10" s="1"/>
    </row>
    <row r="11" spans="1:10" ht="15" customHeight="1" x14ac:dyDescent="0.25">
      <c r="B11" s="41" t="s">
        <v>1</v>
      </c>
      <c r="C11" s="41"/>
      <c r="D11" s="41"/>
      <c r="E11" s="41"/>
      <c r="F11" s="41"/>
      <c r="G11" s="41"/>
      <c r="H11" s="1"/>
    </row>
    <row r="12" spans="1:10" ht="15" customHeight="1" x14ac:dyDescent="0.25">
      <c r="B12" s="42"/>
      <c r="C12" s="42"/>
      <c r="D12" s="42"/>
      <c r="E12" s="42"/>
      <c r="F12" s="42"/>
      <c r="G12" s="42"/>
      <c r="H12" s="2"/>
    </row>
    <row r="13" spans="1:10" ht="15" customHeight="1" thickBot="1" x14ac:dyDescent="0.3"/>
    <row r="14" spans="1:10" ht="15" customHeight="1" x14ac:dyDescent="0.25">
      <c r="B14" s="43"/>
      <c r="C14" s="44"/>
      <c r="D14" s="47" t="s">
        <v>2</v>
      </c>
      <c r="E14" s="47"/>
      <c r="F14" s="47"/>
      <c r="G14" s="47"/>
      <c r="H14" s="48"/>
      <c r="I14" s="49" t="s">
        <v>3</v>
      </c>
    </row>
    <row r="15" spans="1:10" ht="15" customHeight="1" x14ac:dyDescent="0.25">
      <c r="B15" s="45"/>
      <c r="C15" s="46"/>
      <c r="D15" s="25">
        <v>2021</v>
      </c>
      <c r="E15" s="25">
        <v>2022</v>
      </c>
      <c r="F15" s="25">
        <v>2023</v>
      </c>
      <c r="G15" s="25">
        <v>2024</v>
      </c>
      <c r="H15" s="25">
        <v>2025</v>
      </c>
      <c r="I15" s="50"/>
    </row>
    <row r="16" spans="1:10" ht="15" hidden="1" customHeight="1" x14ac:dyDescent="0.25">
      <c r="B16" s="3"/>
      <c r="C16" s="20"/>
      <c r="D16" s="21" t="s">
        <v>33</v>
      </c>
      <c r="E16" s="21" t="s">
        <v>33</v>
      </c>
      <c r="F16" s="21" t="s">
        <v>33</v>
      </c>
      <c r="G16" s="21" t="s">
        <v>33</v>
      </c>
      <c r="H16" s="21" t="s">
        <v>33</v>
      </c>
      <c r="I16" s="24" t="s">
        <v>33</v>
      </c>
    </row>
    <row r="17" spans="2:18" ht="15" customHeight="1" x14ac:dyDescent="0.25">
      <c r="B17" s="4"/>
      <c r="C17" s="53" t="s">
        <v>4</v>
      </c>
      <c r="D17" s="54"/>
      <c r="E17" s="54"/>
      <c r="F17" s="54"/>
      <c r="G17" s="54"/>
      <c r="H17" s="54"/>
      <c r="I17" s="55"/>
    </row>
    <row r="18" spans="2:18" ht="15" customHeight="1" x14ac:dyDescent="0.25">
      <c r="B18" s="5" t="s">
        <v>36</v>
      </c>
      <c r="C18" s="6" t="s">
        <v>5</v>
      </c>
      <c r="D18" s="28">
        <v>3640401027.8699999</v>
      </c>
      <c r="E18" s="28">
        <v>3691207866</v>
      </c>
      <c r="F18" s="28">
        <v>3674150075.5200005</v>
      </c>
      <c r="G18" s="28">
        <v>3743678884.2399998</v>
      </c>
      <c r="H18" s="28">
        <v>3859752073.71</v>
      </c>
      <c r="I18" s="29">
        <f t="shared" ref="I18:I25" si="0">IF(SUM(D18,E18,F18,G18,H18)=0,0,AVERAGE(D18,E18,F18,G18,H18))</f>
        <v>3721837985.4679999</v>
      </c>
      <c r="K18" s="39"/>
      <c r="L18" s="39"/>
      <c r="M18" s="39"/>
      <c r="N18" s="39"/>
      <c r="O18" s="39"/>
      <c r="P18" s="39"/>
      <c r="Q18" s="39"/>
      <c r="R18" s="39"/>
    </row>
    <row r="19" spans="2:18" ht="15" customHeight="1" x14ac:dyDescent="0.25">
      <c r="B19" s="5" t="s">
        <v>7</v>
      </c>
      <c r="C19" s="6" t="s">
        <v>6</v>
      </c>
      <c r="D19" s="28">
        <v>3616747554.1550093</v>
      </c>
      <c r="E19" s="28">
        <v>3667065807.3809853</v>
      </c>
      <c r="F19" s="28">
        <v>3650624460.8140001</v>
      </c>
      <c r="G19" s="28">
        <v>3717700425.2570019</v>
      </c>
      <c r="H19" s="28">
        <v>3834838533.9359918</v>
      </c>
      <c r="I19" s="29">
        <f t="shared" si="0"/>
        <v>3697395356.3085976</v>
      </c>
      <c r="K19" s="39"/>
      <c r="L19" s="39"/>
      <c r="M19" s="39"/>
      <c r="N19" s="39"/>
      <c r="O19" s="39"/>
      <c r="P19" s="39"/>
      <c r="Q19" s="39"/>
      <c r="R19" s="39"/>
    </row>
    <row r="20" spans="2:18" ht="15" customHeight="1" x14ac:dyDescent="0.25">
      <c r="B20" s="5" t="s">
        <v>9</v>
      </c>
      <c r="C20" s="6" t="s">
        <v>34</v>
      </c>
      <c r="D20" s="28">
        <v>4037705.8403999908</v>
      </c>
      <c r="E20" s="28">
        <v>3761324.8375000004</v>
      </c>
      <c r="F20" s="28">
        <v>3879077.08</v>
      </c>
      <c r="G20" s="28">
        <v>3844723.81</v>
      </c>
      <c r="H20" s="28">
        <v>3594706.3077000305</v>
      </c>
      <c r="I20" s="29">
        <f>IF(SUM(D20,E20,F20,G20,H20)=0,0,AVERAGE(D20,E20,F20,G20,H20))</f>
        <v>3823507.5751200048</v>
      </c>
      <c r="K20" s="39"/>
      <c r="L20" s="39"/>
      <c r="M20" s="39"/>
      <c r="N20" s="39"/>
      <c r="O20" s="39"/>
      <c r="P20" s="39"/>
      <c r="Q20" s="39"/>
      <c r="R20" s="39"/>
    </row>
    <row r="21" spans="2:18" ht="15" customHeight="1" x14ac:dyDescent="0.25">
      <c r="B21" s="5" t="s">
        <v>11</v>
      </c>
      <c r="C21" s="6" t="s">
        <v>35</v>
      </c>
      <c r="D21" s="28">
        <v>16650369.67719999</v>
      </c>
      <c r="E21" s="28">
        <v>16325153.599353004</v>
      </c>
      <c r="F21" s="28">
        <v>16342073.411184007</v>
      </c>
      <c r="G21" s="28">
        <v>19484944.600484017</v>
      </c>
      <c r="H21" s="28">
        <v>18575853.608058982</v>
      </c>
      <c r="I21" s="29">
        <f t="shared" si="0"/>
        <v>17475678.979255997</v>
      </c>
      <c r="K21" s="39"/>
      <c r="L21" s="39"/>
      <c r="M21" s="39"/>
      <c r="N21" s="39"/>
      <c r="O21" s="39"/>
      <c r="P21" s="39"/>
      <c r="Q21" s="39"/>
      <c r="R21" s="39"/>
    </row>
    <row r="22" spans="2:18" ht="28.5" customHeight="1" x14ac:dyDescent="0.25">
      <c r="B22" s="5" t="s">
        <v>13</v>
      </c>
      <c r="C22" s="6" t="s">
        <v>8</v>
      </c>
      <c r="D22" s="28">
        <v>284809430.71829998</v>
      </c>
      <c r="E22" s="28">
        <v>289202900.53980005</v>
      </c>
      <c r="F22" s="28">
        <v>299815838.69969994</v>
      </c>
      <c r="G22" s="28">
        <v>315211686.01199996</v>
      </c>
      <c r="H22" s="28">
        <v>322717969.23509997</v>
      </c>
      <c r="I22" s="29">
        <f t="shared" si="0"/>
        <v>302351565.04097998</v>
      </c>
      <c r="K22" s="39"/>
      <c r="L22" s="39"/>
      <c r="M22" s="39"/>
      <c r="N22" s="39"/>
      <c r="O22" s="39"/>
      <c r="P22" s="39"/>
      <c r="Q22" s="39"/>
      <c r="R22" s="39"/>
    </row>
    <row r="23" spans="2:18" ht="15" customHeight="1" x14ac:dyDescent="0.25">
      <c r="B23" s="5" t="s">
        <v>15</v>
      </c>
      <c r="C23" s="6" t="s">
        <v>10</v>
      </c>
      <c r="D23" s="30">
        <f>D19+D20+D21-D22</f>
        <v>3352626198.9543095</v>
      </c>
      <c r="E23" s="30">
        <f t="shared" ref="E23:H23" si="1">E19+E20+E21-E22</f>
        <v>3397949385.278038</v>
      </c>
      <c r="F23" s="30">
        <f t="shared" si="1"/>
        <v>3371029772.605484</v>
      </c>
      <c r="G23" s="30">
        <f t="shared" si="1"/>
        <v>3425818407.6554856</v>
      </c>
      <c r="H23" s="30">
        <f t="shared" si="1"/>
        <v>3534291124.6166511</v>
      </c>
      <c r="I23" s="29">
        <f t="shared" si="0"/>
        <v>3416342977.8219938</v>
      </c>
      <c r="K23" s="39"/>
      <c r="L23" s="39"/>
      <c r="M23" s="39"/>
      <c r="N23" s="39"/>
      <c r="O23" s="39"/>
      <c r="P23" s="39"/>
      <c r="Q23" s="39"/>
      <c r="R23" s="39"/>
    </row>
    <row r="24" spans="2:18" ht="15" customHeight="1" x14ac:dyDescent="0.25">
      <c r="B24" s="5" t="s">
        <v>17</v>
      </c>
      <c r="C24" s="6" t="s">
        <v>12</v>
      </c>
      <c r="D24" s="28">
        <v>3515660342</v>
      </c>
      <c r="E24" s="28">
        <v>3578237132</v>
      </c>
      <c r="F24" s="28">
        <v>3558423901</v>
      </c>
      <c r="G24" s="28">
        <v>3615873416</v>
      </c>
      <c r="H24" s="28">
        <v>3725828519</v>
      </c>
      <c r="I24" s="29">
        <f t="shared" si="0"/>
        <v>3598804662</v>
      </c>
      <c r="K24" s="39"/>
      <c r="L24" s="39"/>
      <c r="M24" s="39"/>
      <c r="N24" s="39"/>
      <c r="O24" s="39"/>
      <c r="P24" s="39"/>
      <c r="Q24" s="39"/>
      <c r="R24" s="39"/>
    </row>
    <row r="25" spans="2:18" ht="30" customHeight="1" x14ac:dyDescent="0.25">
      <c r="B25" s="5" t="s">
        <v>20</v>
      </c>
      <c r="C25" s="6" t="s">
        <v>14</v>
      </c>
      <c r="D25" s="28">
        <v>281587139</v>
      </c>
      <c r="E25" s="28">
        <v>285946260</v>
      </c>
      <c r="F25" s="28">
        <v>296480926</v>
      </c>
      <c r="G25" s="28">
        <v>301484932.99961329</v>
      </c>
      <c r="H25" s="28">
        <v>318967560.98216045</v>
      </c>
      <c r="I25" s="29">
        <f t="shared" si="0"/>
        <v>296893363.79635477</v>
      </c>
      <c r="K25" s="39"/>
      <c r="L25" s="39"/>
      <c r="M25" s="39"/>
      <c r="N25" s="39"/>
      <c r="O25" s="39"/>
      <c r="P25" s="39"/>
      <c r="Q25" s="39"/>
      <c r="R25" s="39"/>
    </row>
    <row r="26" spans="2:18" ht="15" customHeight="1" x14ac:dyDescent="0.25">
      <c r="B26" s="5" t="s">
        <v>23</v>
      </c>
      <c r="C26" s="6" t="s">
        <v>16</v>
      </c>
      <c r="D26" s="30">
        <f>D24-D25</f>
        <v>3234073203</v>
      </c>
      <c r="E26" s="30">
        <f t="shared" ref="E26:G26" si="2">E24-E25</f>
        <v>3292290872</v>
      </c>
      <c r="F26" s="30">
        <f t="shared" si="2"/>
        <v>3261942975</v>
      </c>
      <c r="G26" s="30">
        <f t="shared" si="2"/>
        <v>3314388483.0003867</v>
      </c>
      <c r="H26" s="30">
        <f>H24-H25</f>
        <v>3406860958.0178394</v>
      </c>
      <c r="I26" s="31">
        <f t="shared" ref="I26" si="3">I24-I25</f>
        <v>3301911298.2036452</v>
      </c>
      <c r="K26" s="39"/>
      <c r="L26" s="39"/>
      <c r="M26" s="39"/>
      <c r="N26" s="39"/>
      <c r="O26" s="39"/>
      <c r="P26" s="39"/>
      <c r="Q26" s="39"/>
      <c r="R26" s="39"/>
    </row>
    <row r="27" spans="2:18" ht="15" customHeight="1" x14ac:dyDescent="0.25">
      <c r="B27" s="5" t="s">
        <v>49</v>
      </c>
      <c r="C27" s="6" t="s">
        <v>18</v>
      </c>
      <c r="D27" s="7">
        <f>IF(D26=0,"",D23/D26)</f>
        <v>1.0366574868634195</v>
      </c>
      <c r="E27" s="7">
        <f t="shared" ref="E27:H27" si="4">IF(E26=0,"",E23/E26)</f>
        <v>1.032092703040498</v>
      </c>
      <c r="F27" s="7">
        <f t="shared" si="4"/>
        <v>1.0334422761040094</v>
      </c>
      <c r="G27" s="7">
        <f t="shared" si="4"/>
        <v>1.0336200554722619</v>
      </c>
      <c r="H27" s="7">
        <f t="shared" si="4"/>
        <v>1.0374039821903833</v>
      </c>
      <c r="I27" s="23">
        <f>IF(I26=0,"",I23/I26)</f>
        <v>1.0346561943322352</v>
      </c>
      <c r="K27" s="40"/>
      <c r="L27" s="40"/>
      <c r="M27" s="40"/>
      <c r="N27" s="40"/>
      <c r="O27" s="40"/>
      <c r="P27" s="40"/>
    </row>
    <row r="28" spans="2:18" ht="15" customHeight="1" x14ac:dyDescent="0.25">
      <c r="B28" s="8"/>
      <c r="C28" s="56" t="s">
        <v>19</v>
      </c>
      <c r="D28" s="57"/>
      <c r="E28" s="57"/>
      <c r="F28" s="57"/>
      <c r="G28" s="57"/>
      <c r="H28" s="57"/>
      <c r="I28" s="58"/>
    </row>
    <row r="29" spans="2:18" ht="15" customHeight="1" x14ac:dyDescent="0.25">
      <c r="B29" s="5" t="s">
        <v>37</v>
      </c>
      <c r="C29" s="6" t="s">
        <v>21</v>
      </c>
      <c r="D29" s="9">
        <f t="shared" ref="D29:E29" si="5">IFERROR((D18+D20+D21)/(D19+D20+D21),0)</f>
        <v>1.0065027882616082</v>
      </c>
      <c r="E29" s="9">
        <f t="shared" si="5"/>
        <v>1.0065476163574458</v>
      </c>
      <c r="F29" s="9">
        <f t="shared" ref="F29:H29" si="6">IFERROR((F18+F20+F21)/(F19+F20+F21),0)</f>
        <v>1.0064087725818673</v>
      </c>
      <c r="G29" s="9">
        <f t="shared" si="6"/>
        <v>1.0069441994136781</v>
      </c>
      <c r="H29" s="9">
        <f t="shared" si="6"/>
        <v>1.0064592898714504</v>
      </c>
      <c r="I29" s="23">
        <f>IF(SUM(D29,E29,F29,G29,H29)=0,0,AVERAGE(D29,E29,F29,G29,H29))</f>
        <v>1.00657253329721</v>
      </c>
      <c r="K29" s="40"/>
      <c r="L29" s="40"/>
      <c r="M29" s="40"/>
      <c r="N29" s="40"/>
      <c r="O29" s="40"/>
      <c r="P29" s="40"/>
    </row>
    <row r="30" spans="2:18" ht="15" customHeight="1" x14ac:dyDescent="0.25">
      <c r="B30" s="8"/>
      <c r="C30" s="59" t="s">
        <v>22</v>
      </c>
      <c r="D30" s="60"/>
      <c r="E30" s="60"/>
      <c r="F30" s="60"/>
      <c r="G30" s="60"/>
      <c r="H30" s="60"/>
      <c r="I30" s="61"/>
    </row>
    <row r="31" spans="2:18" ht="15" customHeight="1" thickBot="1" x14ac:dyDescent="0.3">
      <c r="B31" s="10" t="s">
        <v>38</v>
      </c>
      <c r="C31" s="11" t="s">
        <v>24</v>
      </c>
      <c r="D31" s="27">
        <f>IF(D27="","",D27*D29)</f>
        <v>1.0433986510003033</v>
      </c>
      <c r="E31" s="27">
        <f t="shared" ref="E31:I31" si="7">IF(E27="","",E27*E29)</f>
        <v>1.0388504501053264</v>
      </c>
      <c r="F31" s="27">
        <f t="shared" si="7"/>
        <v>1.0400653726280473</v>
      </c>
      <c r="G31" s="27">
        <f t="shared" si="7"/>
        <v>1.0407977192554383</v>
      </c>
      <c r="H31" s="27">
        <f t="shared" si="7"/>
        <v>1.0441048752251481</v>
      </c>
      <c r="I31" s="12">
        <f t="shared" si="7"/>
        <v>1.0414565066206485</v>
      </c>
      <c r="K31" s="40"/>
      <c r="L31" s="40"/>
      <c r="M31" s="40"/>
      <c r="N31" s="40"/>
      <c r="O31" s="40"/>
      <c r="P31" s="40"/>
    </row>
    <row r="33" spans="2:9" ht="15" customHeight="1" x14ac:dyDescent="0.25">
      <c r="B33" s="13" t="s">
        <v>25</v>
      </c>
      <c r="D33" s="26"/>
      <c r="E33" s="26"/>
      <c r="F33" s="26"/>
      <c r="G33" s="26"/>
      <c r="H33" s="26"/>
      <c r="I33" s="22"/>
    </row>
    <row r="35" spans="2:9" ht="15" customHeight="1" x14ac:dyDescent="0.25">
      <c r="B35" s="14" t="s">
        <v>36</v>
      </c>
      <c r="C35" s="51" t="s">
        <v>26</v>
      </c>
      <c r="D35" s="51"/>
      <c r="E35" s="51"/>
      <c r="F35" s="51"/>
      <c r="G35" s="51"/>
    </row>
    <row r="36" spans="2:9" ht="15" customHeight="1" x14ac:dyDescent="0.25">
      <c r="B36" s="16"/>
      <c r="C36" s="51"/>
      <c r="D36" s="51"/>
      <c r="E36" s="51"/>
      <c r="F36" s="51"/>
      <c r="G36" s="51"/>
    </row>
    <row r="37" spans="2:9" ht="15" customHeight="1" x14ac:dyDescent="0.25">
      <c r="B37" s="16"/>
      <c r="C37" s="51"/>
      <c r="D37" s="51"/>
      <c r="E37" s="51"/>
      <c r="F37" s="51"/>
      <c r="G37" s="51"/>
    </row>
    <row r="38" spans="2:9" ht="15" customHeight="1" x14ac:dyDescent="0.25">
      <c r="B38" s="16"/>
      <c r="C38" s="17"/>
      <c r="D38" s="17"/>
      <c r="E38" s="17"/>
      <c r="F38" s="17"/>
      <c r="G38" s="17"/>
    </row>
    <row r="39" spans="2:9" ht="15" customHeight="1" x14ac:dyDescent="0.25">
      <c r="B39" s="16"/>
      <c r="C39" s="52" t="s">
        <v>27</v>
      </c>
      <c r="D39" s="52"/>
      <c r="E39" s="52"/>
      <c r="F39" s="52"/>
      <c r="G39" s="52"/>
    </row>
    <row r="40" spans="2:9" ht="15" customHeight="1" x14ac:dyDescent="0.25">
      <c r="B40" s="16"/>
      <c r="C40" s="52"/>
      <c r="D40" s="52"/>
      <c r="E40" s="52"/>
      <c r="F40" s="52"/>
      <c r="G40" s="52"/>
      <c r="H40" s="18"/>
    </row>
    <row r="41" spans="2:9" ht="15" customHeight="1" x14ac:dyDescent="0.25">
      <c r="B41" s="16"/>
      <c r="C41" s="52"/>
      <c r="D41" s="52"/>
      <c r="E41" s="52"/>
      <c r="F41" s="52"/>
      <c r="G41" s="52"/>
      <c r="H41" s="18"/>
    </row>
    <row r="42" spans="2:9" ht="18" customHeight="1" x14ac:dyDescent="0.25">
      <c r="B42" s="16"/>
      <c r="C42" s="52"/>
      <c r="D42" s="52"/>
      <c r="E42" s="52"/>
      <c r="F42" s="52"/>
      <c r="G42" s="52"/>
      <c r="H42" s="18"/>
    </row>
    <row r="43" spans="2:9" ht="15" customHeight="1" x14ac:dyDescent="0.25">
      <c r="B43" s="16"/>
      <c r="C43" s="17"/>
      <c r="D43" s="17"/>
      <c r="E43" s="17"/>
      <c r="F43" s="17"/>
      <c r="G43" s="17"/>
      <c r="H43" s="17"/>
    </row>
    <row r="44" spans="2:9" ht="15" customHeight="1" x14ac:dyDescent="0.25">
      <c r="B44" s="16"/>
      <c r="C44" s="17" t="s">
        <v>28</v>
      </c>
      <c r="D44" s="17"/>
      <c r="E44" s="17"/>
      <c r="F44" s="17"/>
      <c r="G44" s="17"/>
      <c r="H44" s="17"/>
    </row>
    <row r="45" spans="2:9" ht="15" customHeight="1" x14ac:dyDescent="0.25">
      <c r="B45" s="16"/>
      <c r="C45" s="17"/>
      <c r="D45" s="17"/>
      <c r="E45" s="17"/>
      <c r="F45" s="17"/>
      <c r="G45" s="17"/>
      <c r="H45" s="17"/>
    </row>
    <row r="46" spans="2:9" ht="15" customHeight="1" x14ac:dyDescent="0.25">
      <c r="B46" s="14" t="s">
        <v>7</v>
      </c>
      <c r="C46" s="51" t="s">
        <v>29</v>
      </c>
      <c r="D46" s="51"/>
      <c r="E46" s="51"/>
      <c r="F46" s="51"/>
      <c r="G46" s="51"/>
      <c r="H46" s="15"/>
    </row>
    <row r="47" spans="2:9" ht="15" customHeight="1" x14ac:dyDescent="0.25">
      <c r="B47" s="16"/>
      <c r="C47" s="51"/>
      <c r="D47" s="51"/>
      <c r="E47" s="51"/>
      <c r="F47" s="51"/>
      <c r="G47" s="51"/>
      <c r="H47" s="15"/>
    </row>
    <row r="48" spans="2:9" ht="15" customHeight="1" x14ac:dyDescent="0.25">
      <c r="B48" s="16"/>
      <c r="C48" s="51"/>
      <c r="D48" s="51"/>
      <c r="E48" s="51"/>
      <c r="F48" s="51"/>
      <c r="G48" s="51"/>
      <c r="H48" s="15"/>
    </row>
    <row r="49" spans="2:8" ht="15" customHeight="1" x14ac:dyDescent="0.25">
      <c r="B49" s="16"/>
      <c r="C49" s="17"/>
      <c r="D49" s="17"/>
      <c r="E49" s="17"/>
      <c r="F49" s="17"/>
      <c r="G49" s="17"/>
      <c r="H49" s="17"/>
    </row>
    <row r="50" spans="2:8" ht="15" customHeight="1" x14ac:dyDescent="0.25">
      <c r="B50" s="16"/>
      <c r="C50" s="52" t="s">
        <v>30</v>
      </c>
      <c r="D50" s="52"/>
      <c r="E50" s="52"/>
      <c r="F50" s="52"/>
      <c r="G50" s="52"/>
      <c r="H50" s="18"/>
    </row>
    <row r="51" spans="2:8" ht="15" customHeight="1" x14ac:dyDescent="0.25">
      <c r="B51" s="16"/>
      <c r="C51" s="52"/>
      <c r="D51" s="52"/>
      <c r="E51" s="52"/>
      <c r="F51" s="52"/>
      <c r="G51" s="52"/>
      <c r="H51" s="18"/>
    </row>
    <row r="52" spans="2:8" ht="15" customHeight="1" x14ac:dyDescent="0.25">
      <c r="B52" s="16"/>
      <c r="C52" s="52"/>
      <c r="D52" s="52"/>
      <c r="E52" s="52"/>
      <c r="F52" s="52"/>
      <c r="G52" s="52"/>
      <c r="H52" s="18"/>
    </row>
    <row r="53" spans="2:8" ht="15" customHeight="1" x14ac:dyDescent="0.25">
      <c r="B53" s="16"/>
      <c r="C53" s="52"/>
      <c r="D53" s="52"/>
      <c r="E53" s="52"/>
      <c r="F53" s="52"/>
      <c r="G53" s="52"/>
      <c r="H53" s="18"/>
    </row>
    <row r="54" spans="2:8" ht="15" customHeight="1" x14ac:dyDescent="0.25">
      <c r="B54" s="16"/>
      <c r="C54" s="17"/>
      <c r="D54" s="17"/>
      <c r="E54" s="17"/>
      <c r="F54" s="17"/>
      <c r="G54" s="17"/>
      <c r="H54" s="17"/>
    </row>
    <row r="55" spans="2:8" ht="15" customHeight="1" x14ac:dyDescent="0.25">
      <c r="B55" s="16" t="s">
        <v>9</v>
      </c>
      <c r="C55" s="17" t="s">
        <v>39</v>
      </c>
      <c r="D55" s="17"/>
      <c r="E55" s="17"/>
      <c r="F55" s="17"/>
      <c r="G55" s="17"/>
      <c r="H55" s="19"/>
    </row>
    <row r="56" spans="2:8" ht="15" customHeight="1" x14ac:dyDescent="0.25">
      <c r="B56" s="16"/>
      <c r="C56" s="17"/>
      <c r="D56" s="17"/>
      <c r="E56" s="17"/>
      <c r="F56" s="17"/>
      <c r="G56" s="17"/>
      <c r="H56" s="17"/>
    </row>
    <row r="57" spans="2:8" ht="15" customHeight="1" x14ac:dyDescent="0.25">
      <c r="B57" s="16" t="s">
        <v>11</v>
      </c>
      <c r="C57" s="15" t="s">
        <v>40</v>
      </c>
      <c r="D57" s="15"/>
      <c r="E57" s="15"/>
      <c r="F57" s="15"/>
      <c r="G57" s="15"/>
      <c r="H57" s="15"/>
    </row>
    <row r="58" spans="2:8" ht="15" customHeight="1" x14ac:dyDescent="0.25">
      <c r="B58" s="16"/>
      <c r="C58" s="15"/>
      <c r="D58" s="15"/>
      <c r="E58" s="15"/>
      <c r="F58" s="15"/>
      <c r="G58" s="15"/>
      <c r="H58" s="15"/>
    </row>
    <row r="59" spans="2:8" ht="15" customHeight="1" x14ac:dyDescent="0.25">
      <c r="B59" s="16" t="s">
        <v>41</v>
      </c>
      <c r="C59" s="17" t="s">
        <v>42</v>
      </c>
      <c r="D59" s="17"/>
      <c r="E59" s="17"/>
      <c r="F59" s="17"/>
      <c r="G59" s="17"/>
      <c r="H59" s="17"/>
    </row>
    <row r="60" spans="2:8" ht="15" customHeight="1" x14ac:dyDescent="0.25">
      <c r="B60" s="14"/>
      <c r="C60" s="15"/>
      <c r="D60" s="15"/>
      <c r="E60" s="15"/>
      <c r="F60" s="15"/>
      <c r="G60" s="15"/>
      <c r="H60" s="15"/>
    </row>
    <row r="61" spans="2:8" ht="32.25" customHeight="1" x14ac:dyDescent="0.25">
      <c r="B61" s="16" t="s">
        <v>43</v>
      </c>
      <c r="C61" s="15" t="s">
        <v>44</v>
      </c>
      <c r="D61" s="15"/>
      <c r="E61" s="15"/>
      <c r="F61" s="15"/>
      <c r="G61" s="15"/>
      <c r="H61" s="15"/>
    </row>
    <row r="62" spans="2:8" ht="15" customHeight="1" x14ac:dyDescent="0.25">
      <c r="B62" s="16"/>
      <c r="C62" s="17"/>
      <c r="D62" s="17"/>
      <c r="E62" s="17"/>
      <c r="F62" s="17"/>
      <c r="G62" s="17"/>
      <c r="H62" s="17"/>
    </row>
    <row r="63" spans="2:8" ht="15" customHeight="1" x14ac:dyDescent="0.25">
      <c r="B63" s="14" t="s">
        <v>13</v>
      </c>
      <c r="C63" s="15" t="s">
        <v>45</v>
      </c>
      <c r="D63" s="15"/>
      <c r="E63" s="15"/>
      <c r="F63" s="15"/>
      <c r="G63" s="15"/>
      <c r="H63" s="15"/>
    </row>
    <row r="64" spans="2:8" ht="15" customHeight="1" x14ac:dyDescent="0.25">
      <c r="B64" s="14"/>
      <c r="C64" s="15"/>
      <c r="D64" s="15"/>
      <c r="E64" s="15"/>
      <c r="F64" s="15"/>
      <c r="G64" s="15"/>
      <c r="H64" s="15"/>
    </row>
    <row r="65" spans="2:8" ht="15" customHeight="1" x14ac:dyDescent="0.25">
      <c r="B65" s="14"/>
      <c r="C65" s="15"/>
      <c r="D65" s="15"/>
      <c r="E65" s="15"/>
      <c r="F65" s="15"/>
      <c r="G65" s="15"/>
      <c r="H65" s="15"/>
    </row>
    <row r="66" spans="2:8" ht="15" customHeight="1" x14ac:dyDescent="0.25">
      <c r="B66" s="16" t="s">
        <v>17</v>
      </c>
      <c r="C66" s="17" t="s">
        <v>46</v>
      </c>
      <c r="D66" s="17"/>
      <c r="E66" s="17"/>
      <c r="F66" s="17"/>
      <c r="G66" s="17"/>
      <c r="H66" s="17"/>
    </row>
    <row r="67" spans="2:8" ht="15" customHeight="1" x14ac:dyDescent="0.25">
      <c r="B67" s="14"/>
      <c r="C67" s="17"/>
      <c r="D67" s="17"/>
      <c r="E67" s="17"/>
      <c r="F67" s="17"/>
      <c r="G67" s="17"/>
      <c r="H67" s="19"/>
    </row>
    <row r="68" spans="2:8" ht="15" customHeight="1" x14ac:dyDescent="0.25">
      <c r="B68" s="16" t="s">
        <v>20</v>
      </c>
      <c r="C68" s="17" t="s">
        <v>31</v>
      </c>
      <c r="D68" s="17"/>
      <c r="E68" s="17"/>
      <c r="F68" s="17"/>
      <c r="G68" s="17"/>
      <c r="H68" s="17"/>
    </row>
    <row r="69" spans="2:8" ht="15" customHeight="1" x14ac:dyDescent="0.25">
      <c r="B69" s="14"/>
      <c r="C69" s="17"/>
      <c r="D69" s="17"/>
      <c r="E69" s="17"/>
      <c r="F69" s="17"/>
      <c r="G69" s="17"/>
      <c r="H69" s="19"/>
    </row>
    <row r="70" spans="2:8" ht="15" customHeight="1" x14ac:dyDescent="0.25">
      <c r="B70" t="s">
        <v>47</v>
      </c>
      <c r="C70" t="s">
        <v>32</v>
      </c>
    </row>
    <row r="72" spans="2:8" ht="15" customHeight="1" x14ac:dyDescent="0.25">
      <c r="B72" t="s">
        <v>37</v>
      </c>
      <c r="C72" t="s">
        <v>48</v>
      </c>
    </row>
  </sheetData>
  <mergeCells count="13">
    <mergeCell ref="I14:I15"/>
    <mergeCell ref="C35:G37"/>
    <mergeCell ref="C39:G42"/>
    <mergeCell ref="C46:G48"/>
    <mergeCell ref="C50:G53"/>
    <mergeCell ref="C17:I17"/>
    <mergeCell ref="C28:I28"/>
    <mergeCell ref="C30:I30"/>
    <mergeCell ref="B10:G10"/>
    <mergeCell ref="B11:G11"/>
    <mergeCell ref="B12:G12"/>
    <mergeCell ref="B14:C15"/>
    <mergeCell ref="D14:H14"/>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56B24BA03CC41807CCB77DED0D7D2" ma:contentTypeVersion="20" ma:contentTypeDescription="Create a new document." ma:contentTypeScope="" ma:versionID="b42dc9c6fe0c11b9cced4537e972f96b">
  <xsd:schema xmlns:xsd="http://www.w3.org/2001/XMLSchema" xmlns:xs="http://www.w3.org/2001/XMLSchema" xmlns:p="http://schemas.microsoft.com/office/2006/metadata/properties" xmlns:ns2="1ebb5cdf-5803-4e55-8f90-2858ffc370dd" targetNamespace="http://schemas.microsoft.com/office/2006/metadata/properties" ma:root="true" ma:fieldsID="93e45b9a295e43cd27049b96bff41f5d" ns2:_="">
    <xsd:import namespace="1ebb5cdf-5803-4e55-8f90-2858ffc370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Strategic" minOccurs="0"/>
                <xsd:element ref="ns2:LeadPen" minOccurs="0"/>
                <xsd:element ref="ns2:DRP_x0028_Elexicon_x0029_" minOccurs="0"/>
                <xsd:element ref="ns2:Status" minOccurs="0"/>
                <xsd:element ref="ns2:MediaServiceDateTaken" minOccurs="0"/>
                <xsd:element ref="ns2:lcf76f155ced4ddcb4097134ff3c332f" minOccurs="0"/>
                <xsd:element ref="ns2:MediaServiceGenerationTime" minOccurs="0"/>
                <xsd:element ref="ns2:MediaServiceEventHashCode" minOccurs="0"/>
                <xsd:element ref="ns2:Witness" minOccurs="0"/>
                <xsd:element ref="ns2:MediaServiceBillingMetadata" minOccurs="0"/>
                <xsd:element ref="ns2:MediaServiceOCR" minOccurs="0"/>
                <xsd:element ref="ns2:MediaServiceLocation" minOccurs="0"/>
                <xsd:element ref="ns2:MediaLengthInSeconds" minOccurs="0"/>
                <xsd:element ref="ns2:MovedtoToIntervenorFol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bb5cdf-5803-4e55-8f90-2858ffc370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Strategic" ma:index="12" nillable="true" ma:displayName="Strategic" ma:default="0" ma:format="Dropdown" ma:internalName="Strategic">
      <xsd:simpleType>
        <xsd:restriction base="dms:Boolean"/>
      </xsd:simpleType>
    </xsd:element>
    <xsd:element name="LeadPen" ma:index="13" nillable="true" ma:displayName="Lead Pen" ma:format="Dropdown" ma:list="UserInfo" ma:SharePointGroup="0" ma:internalName="LeadP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P_x0028_Elexicon_x0029_" ma:index="14" nillable="true" ma:displayName="DRP (Elexicon)" ma:format="Dropdown" ma:list="UserInfo" ma:SharePointGroup="0" ma:internalName="DRP_x0028_Elexicon_x0029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15" nillable="true" ma:displayName="Status" ma:format="Dropdown" ma:internalName="Status">
      <xsd:simpleType>
        <xsd:union memberTypes="dms:Text">
          <xsd:simpleType>
            <xsd:restriction base="dms:Choice">
              <xsd:enumeration value="Not Started"/>
              <xsd:enumeration value="First Draft in-progress"/>
              <xsd:enumeration value="Revised Draft in-progress"/>
              <xsd:enumeration value="with Torys"/>
              <xsd:enumeration value="Ready for Witness Review"/>
              <xsd:enumeration value="Needs revisions/inputs"/>
              <xsd:enumeration value="Signed-off by Witness"/>
              <xsd:enumeration value="Formatting in Progress"/>
              <xsd:enumeration value="Ready for Final Regulatory Review"/>
              <xsd:enumeration value="Ready to be Filed"/>
              <xsd:enumeration value="Ready for PDFing"/>
            </xsd:restriction>
          </xsd:simpleType>
        </xsd:un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3a22a3d-408e-4f18-9ceb-0cfc2189b2ab"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Witness" ma:index="21" nillable="true" ma:displayName="Witness" ma:format="Dropdown" ma:internalName="Witness">
      <xsd:complexType>
        <xsd:complexContent>
          <xsd:extension base="dms:MultiChoiceFillIn">
            <xsd:sequence>
              <xsd:element name="Value" maxOccurs="unbounded" minOccurs="0" nillable="true">
                <xsd:simpleType>
                  <xsd:union memberTypes="dms:Text">
                    <xsd:simpleType>
                      <xsd:restriction base="dms:Choice">
                        <xsd:enumeration value="Cynthia Chan"/>
                        <xsd:enumeration value="Stephen Vetsis"/>
                        <xsd:enumeration value="Kriston Romano"/>
                        <xsd:enumeration value="Lincoln Frost-Hunt"/>
                        <xsd:enumeration value="Sam Sadeghi"/>
                        <xsd:enumeration value="Brad Walker"/>
                        <xsd:enumeration value="Stephen Sheehy"/>
                        <xsd:enumeration value="Munish Multani"/>
                        <xsd:enumeration value="Zubair Islam"/>
                        <xsd:enumeration value="Andrew Blair (PA)"/>
                      </xsd:restriction>
                    </xsd:simpleType>
                  </xsd:union>
                </xsd:simpleType>
              </xsd:element>
            </xsd:sequence>
          </xsd:extension>
        </xsd:complexContent>
      </xsd:complex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ovedtoToIntervenorFolder" ma:index="26" nillable="true" ma:displayName="Moved to &quot;To Intervenor Folder&quot;" ma:default="0" ma:format="Dropdown" ma:internalName="MovedtoToIntervenorFolder">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Status xmlns="1ebb5cdf-5803-4e55-8f90-2858ffc370dd">Witness signed off</Status>
    <LeadPen xmlns="1ebb5cdf-5803-4e55-8f90-2858ffc370dd">
      <UserInfo>
        <DisplayName/>
        <AccountId xsi:nil="true"/>
        <AccountType/>
      </UserInfo>
    </LeadPen>
    <lcf76f155ced4ddcb4097134ff3c332f xmlns="1ebb5cdf-5803-4e55-8f90-2858ffc370dd">
      <Terms xmlns="http://schemas.microsoft.com/office/infopath/2007/PartnerControls"/>
    </lcf76f155ced4ddcb4097134ff3c332f>
    <Strategic xmlns="1ebb5cdf-5803-4e55-8f90-2858ffc370dd">false</Strategic>
    <DRP_x0028_Elexicon_x0029_ xmlns="1ebb5cdf-5803-4e55-8f90-2858ffc370dd">
      <UserInfo>
        <DisplayName/>
        <AccountId xsi:nil="true"/>
        <AccountType/>
      </UserInfo>
    </DRP_x0028_Elexicon_x0029_>
    <Witness xmlns="1ebb5cdf-5803-4e55-8f90-2858ffc370dd" xsi:nil="true"/>
    <MovedtoToIntervenorFolder xmlns="1ebb5cdf-5803-4e55-8f90-2858ffc370dd">false</MovedtoToIntervenorFolder>
  </documentManagement>
</p:properties>
</file>

<file path=customXml/itemProps1.xml><?xml version="1.0" encoding="utf-8"?>
<ds:datastoreItem xmlns:ds="http://schemas.openxmlformats.org/officeDocument/2006/customXml" ds:itemID="{B4BCDB50-7197-42B8-B0FD-1EA496859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bb5cdf-5803-4e55-8f90-2858ffc370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4FE690-D1F9-48C4-9D67-2E7CED633FC0}">
  <ds:schemaRefs>
    <ds:schemaRef ds:uri="http://schemas.microsoft.com/sharepoint/v3/contenttype/forms"/>
  </ds:schemaRefs>
</ds:datastoreItem>
</file>

<file path=customXml/itemProps3.xml><?xml version="1.0" encoding="utf-8"?>
<ds:datastoreItem xmlns:ds="http://schemas.openxmlformats.org/officeDocument/2006/customXml" ds:itemID="{AF701C21-758A-4BB7-BF00-4FEFAC5431BB}">
  <ds:schemaRefs>
    <ds:schemaRef ds:uri="http://schemas.microsoft.com/DataMashup"/>
  </ds:schemaRefs>
</ds:datastoreItem>
</file>

<file path=customXml/itemProps4.xml><?xml version="1.0" encoding="utf-8"?>
<ds:datastoreItem xmlns:ds="http://schemas.openxmlformats.org/officeDocument/2006/customXml" ds:itemID="{DBB61BAA-1ADF-4CEC-A302-B5B897CAC872}">
  <ds:schemaRefs>
    <ds:schemaRef ds:uri="http://schemas.microsoft.com/office/2006/documentManagement/types"/>
    <ds:schemaRef ds:uri="http://purl.org/dc/dcmitype/"/>
    <ds:schemaRef ds:uri="http://www.w3.org/XML/1998/namespace"/>
    <ds:schemaRef ds:uri="http://purl.org/dc/terms/"/>
    <ds:schemaRef ds:uri="http://schemas.microsoft.com/office/2006/metadata/properties"/>
    <ds:schemaRef ds:uri="http://schemas.openxmlformats.org/package/2006/metadata/core-properties"/>
    <ds:schemaRef ds:uri="http://schemas.microsoft.com/office/infopath/2007/PartnerControls"/>
    <ds:schemaRef ds:uri="1ebb5cdf-5803-4e55-8f90-2858ffc370dd"/>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App.2-R</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Perrin</dc:creator>
  <cp:lastModifiedBy>Susan Kim</cp:lastModifiedBy>
  <dcterms:created xsi:type="dcterms:W3CDTF">2020-02-26T14:47:56Z</dcterms:created>
  <dcterms:modified xsi:type="dcterms:W3CDTF">2026-09-18T21:43:22Z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0x0101007C856B24BA03CC41807CCB77DED0D7D2</vt:lpwstr>
  </property>
  <property fmtid="{D5CDD505-2E9C-101B-9397-08002B2CF9AE}" pid="3" name="MediaServiceImageTags">
    <vt:lpwstr/>
  </property>
</Properties>
</file>